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orgetelling/Documents/SELF-EMPLOYMENT/Equipment Forms &amp; Sheets/Blank Sheet Templates/Film Stock Sheets/End-Of-Day Inventory/"/>
    </mc:Choice>
  </mc:AlternateContent>
  <xr:revisionPtr revIDLastSave="0" documentId="13_ncr:1_{7123E65F-5A7E-B347-A03C-05835AC8A27E}" xr6:coauthVersionLast="47" xr6:coauthVersionMax="47" xr10:uidLastSave="{00000000-0000-0000-0000-000000000000}"/>
  <bookViews>
    <workbookView xWindow="400" yWindow="460" windowWidth="32720" windowHeight="20540" tabRatio="642" activeTab="4" xr2:uid="{00000000-000D-0000-FFFF-FFFF00000000}"/>
  </bookViews>
  <sheets>
    <sheet name="Instructions" sheetId="9" r:id="rId1"/>
    <sheet name="PREP_1" sheetId="2" r:id="rId2"/>
    <sheet name="PREP_2" sheetId="8" r:id="rId3"/>
    <sheet name="Data" sheetId="7" r:id="rId4"/>
    <sheet name="Stats" sheetId="6" r:id="rId5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44" i="8" l="1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AQ6" i="7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8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69" i="2"/>
  <c r="G70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H7" i="7"/>
  <c r="E7" i="7"/>
  <c r="F145" i="8"/>
  <c r="AD7" i="7" s="1"/>
  <c r="E145" i="8"/>
  <c r="D145" i="8"/>
  <c r="AC7" i="7" s="1"/>
  <c r="B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G146" i="8" s="1"/>
  <c r="G20" i="8" s="1"/>
  <c r="F117" i="8"/>
  <c r="V7" i="7" s="1"/>
  <c r="E117" i="8"/>
  <c r="D117" i="8"/>
  <c r="U7" i="7" s="1"/>
  <c r="B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F89" i="8"/>
  <c r="G89" i="8" s="1"/>
  <c r="E89" i="8"/>
  <c r="D89" i="8"/>
  <c r="B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G90" i="8" s="1"/>
  <c r="E20" i="8" s="1"/>
  <c r="F61" i="8"/>
  <c r="G61" i="8" s="1"/>
  <c r="E61" i="8"/>
  <c r="D61" i="8"/>
  <c r="B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G62" i="8" s="1"/>
  <c r="D20" i="8" s="1"/>
  <c r="D25" i="8"/>
  <c r="D25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59" i="2"/>
  <c r="H60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69" i="2"/>
  <c r="H70" i="2"/>
  <c r="H71" i="2"/>
  <c r="D54" i="6"/>
  <c r="D50" i="6"/>
  <c r="D46" i="6"/>
  <c r="D42" i="6"/>
  <c r="D38" i="6"/>
  <c r="D34" i="6"/>
  <c r="D145" i="2"/>
  <c r="AC6" i="7" s="1"/>
  <c r="F145" i="2"/>
  <c r="AD6" i="7" s="1"/>
  <c r="D89" i="2"/>
  <c r="M6" i="7" s="1"/>
  <c r="F89" i="2"/>
  <c r="N6" i="7" s="1"/>
  <c r="D61" i="2"/>
  <c r="E6" i="7" s="1"/>
  <c r="D117" i="2"/>
  <c r="U6" i="7" s="1"/>
  <c r="F61" i="2"/>
  <c r="F6" i="7" s="1"/>
  <c r="F117" i="2"/>
  <c r="B89" i="2"/>
  <c r="E89" i="2"/>
  <c r="B61" i="2"/>
  <c r="E61" i="2"/>
  <c r="E145" i="2"/>
  <c r="B145" i="2"/>
  <c r="E117" i="2"/>
  <c r="B117" i="2"/>
  <c r="AX46" i="7"/>
  <c r="AU46" i="7"/>
  <c r="AT46" i="7"/>
  <c r="AS46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V44" i="7"/>
  <c r="AV43" i="7"/>
  <c r="AV42" i="7"/>
  <c r="AV41" i="7"/>
  <c r="AV40" i="7"/>
  <c r="AV39" i="7"/>
  <c r="AV38" i="7"/>
  <c r="AV37" i="7"/>
  <c r="AV36" i="7"/>
  <c r="AV35" i="7"/>
  <c r="AV34" i="7"/>
  <c r="AV33" i="7"/>
  <c r="AV32" i="7"/>
  <c r="AV31" i="7"/>
  <c r="AV30" i="7"/>
  <c r="AV29" i="7"/>
  <c r="AV28" i="7"/>
  <c r="AV27" i="7"/>
  <c r="AV26" i="7"/>
  <c r="AV25" i="7"/>
  <c r="AV24" i="7"/>
  <c r="AV23" i="7"/>
  <c r="AV22" i="7"/>
  <c r="AV21" i="7"/>
  <c r="AV20" i="7"/>
  <c r="AV19" i="7"/>
  <c r="AV18" i="7"/>
  <c r="AV17" i="7"/>
  <c r="AV16" i="7"/>
  <c r="AW14" i="7"/>
  <c r="AW13" i="7"/>
  <c r="AW12" i="7"/>
  <c r="AW11" i="7"/>
  <c r="AW10" i="7"/>
  <c r="AW8" i="7"/>
  <c r="AW9" i="7"/>
  <c r="AV15" i="7"/>
  <c r="AV14" i="7"/>
  <c r="AV13" i="7"/>
  <c r="AV12" i="7"/>
  <c r="AV11" i="7"/>
  <c r="AV10" i="7"/>
  <c r="AV9" i="7"/>
  <c r="AV8" i="7"/>
  <c r="AV7" i="7"/>
  <c r="AV6" i="7"/>
  <c r="G145" i="8" l="1"/>
  <c r="G117" i="8"/>
  <c r="N7" i="7"/>
  <c r="F7" i="7"/>
  <c r="F46" i="7" s="1"/>
  <c r="D13" i="6" s="1"/>
  <c r="D16" i="8"/>
  <c r="D17" i="8" s="1"/>
  <c r="G145" i="2"/>
  <c r="G117" i="2"/>
  <c r="G89" i="2"/>
  <c r="G61" i="2"/>
  <c r="AE7" i="7"/>
  <c r="N46" i="7"/>
  <c r="E13" i="6" s="1"/>
  <c r="G7" i="7"/>
  <c r="G16" i="8"/>
  <c r="G17" i="8" s="1"/>
  <c r="AD46" i="7"/>
  <c r="G13" i="6" s="1"/>
  <c r="AF7" i="7"/>
  <c r="W7" i="7"/>
  <c r="F16" i="8"/>
  <c r="F17" i="8" s="1"/>
  <c r="G118" i="8"/>
  <c r="F20" i="8" s="1"/>
  <c r="E22" i="8" s="1"/>
  <c r="E16" i="8"/>
  <c r="E17" i="8" s="1"/>
  <c r="G22" i="8"/>
  <c r="M7" i="7"/>
  <c r="M46" i="7" s="1"/>
  <c r="E12" i="6" s="1"/>
  <c r="P7" i="7"/>
  <c r="E46" i="7"/>
  <c r="D12" i="6" s="1"/>
  <c r="G146" i="2"/>
  <c r="G20" i="2" s="1"/>
  <c r="F16" i="2"/>
  <c r="F17" i="2" s="1"/>
  <c r="G90" i="2"/>
  <c r="P6" i="7" s="1"/>
  <c r="G62" i="2"/>
  <c r="H6" i="7" s="1"/>
  <c r="G22" i="2"/>
  <c r="G118" i="2"/>
  <c r="F20" i="2" s="1"/>
  <c r="V6" i="7"/>
  <c r="V46" i="7" s="1"/>
  <c r="F13" i="6" s="1"/>
  <c r="AE6" i="7"/>
  <c r="G6" i="7"/>
  <c r="AC46" i="7"/>
  <c r="G12" i="6" s="1"/>
  <c r="U46" i="7"/>
  <c r="F12" i="6" s="1"/>
  <c r="AW6" i="7"/>
  <c r="O6" i="7"/>
  <c r="G16" i="2"/>
  <c r="G17" i="2" s="1"/>
  <c r="D16" i="2"/>
  <c r="D17" i="2" s="1"/>
  <c r="E16" i="2"/>
  <c r="H46" i="7" l="1"/>
  <c r="D16" i="6" s="1"/>
  <c r="AG6" i="7"/>
  <c r="G18" i="2" s="1"/>
  <c r="AI6" i="7"/>
  <c r="AI7" i="7" s="1"/>
  <c r="AI8" i="7" s="1"/>
  <c r="AI9" i="7" s="1"/>
  <c r="AI10" i="7" s="1"/>
  <c r="AI11" i="7" s="1"/>
  <c r="AI12" i="7" s="1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AI36" i="7" s="1"/>
  <c r="AI37" i="7" s="1"/>
  <c r="AI38" i="7" s="1"/>
  <c r="AI39" i="7" s="1"/>
  <c r="AI40" i="7" s="1"/>
  <c r="AI41" i="7" s="1"/>
  <c r="AI42" i="7" s="1"/>
  <c r="AI43" i="7" s="1"/>
  <c r="AI44" i="7" s="1"/>
  <c r="Q6" i="7"/>
  <c r="E18" i="2" s="1"/>
  <c r="S6" i="7"/>
  <c r="I6" i="7"/>
  <c r="I7" i="7" s="1"/>
  <c r="K6" i="7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AE46" i="7"/>
  <c r="G11" i="6" s="1"/>
  <c r="X7" i="7"/>
  <c r="O7" i="7"/>
  <c r="AW7" i="7"/>
  <c r="P46" i="7"/>
  <c r="E16" i="6" s="1"/>
  <c r="AF6" i="7"/>
  <c r="AF46" i="7" s="1"/>
  <c r="G16" i="6" s="1"/>
  <c r="E20" i="2"/>
  <c r="W6" i="7"/>
  <c r="AA6" i="7" s="1"/>
  <c r="AA7" i="7" s="1"/>
  <c r="AA8" i="7" s="1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38" i="7" s="1"/>
  <c r="AA39" i="7" s="1"/>
  <c r="AA40" i="7" s="1"/>
  <c r="AA41" i="7" s="1"/>
  <c r="AA42" i="7" s="1"/>
  <c r="AA43" i="7" s="1"/>
  <c r="AA44" i="7" s="1"/>
  <c r="D20" i="2"/>
  <c r="X6" i="7"/>
  <c r="AL6" i="7" s="1"/>
  <c r="G46" i="7"/>
  <c r="D11" i="6" s="1"/>
  <c r="E17" i="2"/>
  <c r="AL7" i="7" l="1"/>
  <c r="AL8" i="7" s="1"/>
  <c r="AL9" i="7" s="1"/>
  <c r="AL10" i="7" s="1"/>
  <c r="AL11" i="7" s="1"/>
  <c r="AL12" i="7" s="1"/>
  <c r="AL13" i="7" s="1"/>
  <c r="AL14" i="7" s="1"/>
  <c r="AL15" i="7" s="1"/>
  <c r="AL16" i="7" s="1"/>
  <c r="AL17" i="7" s="1"/>
  <c r="AL18" i="7" s="1"/>
  <c r="AL19" i="7" s="1"/>
  <c r="AL20" i="7" s="1"/>
  <c r="AL21" i="7" s="1"/>
  <c r="AL22" i="7" s="1"/>
  <c r="AL23" i="7" s="1"/>
  <c r="AL24" i="7" s="1"/>
  <c r="AL25" i="7" s="1"/>
  <c r="AL26" i="7" s="1"/>
  <c r="AL27" i="7" s="1"/>
  <c r="AL28" i="7" s="1"/>
  <c r="AL29" i="7" s="1"/>
  <c r="AL30" i="7" s="1"/>
  <c r="AL31" i="7" s="1"/>
  <c r="AL32" i="7" s="1"/>
  <c r="AL33" i="7" s="1"/>
  <c r="AL34" i="7" s="1"/>
  <c r="AL35" i="7" s="1"/>
  <c r="AL36" i="7" s="1"/>
  <c r="AL37" i="7" s="1"/>
  <c r="AL38" i="7" s="1"/>
  <c r="AL39" i="7" s="1"/>
  <c r="AL40" i="7" s="1"/>
  <c r="AL41" i="7" s="1"/>
  <c r="AL42" i="7" s="1"/>
  <c r="AL43" i="7" s="1"/>
  <c r="AL44" i="7" s="1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D18" i="8"/>
  <c r="AG7" i="7"/>
  <c r="S7" i="7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D18" i="2"/>
  <c r="W46" i="7"/>
  <c r="F11" i="6" s="1"/>
  <c r="Y6" i="7"/>
  <c r="Q7" i="7"/>
  <c r="X46" i="7"/>
  <c r="F16" i="6" s="1"/>
  <c r="D18" i="6" s="1"/>
  <c r="O46" i="7"/>
  <c r="E11" i="6" s="1"/>
  <c r="D14" i="6" s="1"/>
  <c r="C22" i="6" s="1"/>
  <c r="E22" i="2"/>
  <c r="AK6" i="7"/>
  <c r="Q8" i="7" l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E18" i="8"/>
  <c r="AG8" i="7"/>
  <c r="AG9" i="7" s="1"/>
  <c r="AG10" i="7" s="1"/>
  <c r="AG11" i="7" s="1"/>
  <c r="AG12" i="7" s="1"/>
  <c r="AG13" i="7" s="1"/>
  <c r="AG14" i="7" s="1"/>
  <c r="AG15" i="7" s="1"/>
  <c r="AG16" i="7" s="1"/>
  <c r="AG17" i="7" s="1"/>
  <c r="AG18" i="7" s="1"/>
  <c r="AG19" i="7" s="1"/>
  <c r="AG20" i="7" s="1"/>
  <c r="AG21" i="7" s="1"/>
  <c r="AG22" i="7" s="1"/>
  <c r="AG23" i="7" s="1"/>
  <c r="AG24" i="7" s="1"/>
  <c r="AG25" i="7" s="1"/>
  <c r="AG26" i="7" s="1"/>
  <c r="AG27" i="7" s="1"/>
  <c r="AG28" i="7" s="1"/>
  <c r="AG29" i="7" s="1"/>
  <c r="AG30" i="7" s="1"/>
  <c r="AG31" i="7" s="1"/>
  <c r="AG32" i="7" s="1"/>
  <c r="AG33" i="7" s="1"/>
  <c r="AG34" i="7" s="1"/>
  <c r="AG35" i="7" s="1"/>
  <c r="AG36" i="7" s="1"/>
  <c r="AG37" i="7" s="1"/>
  <c r="AG38" i="7" s="1"/>
  <c r="AG39" i="7" s="1"/>
  <c r="AG40" i="7" s="1"/>
  <c r="AG41" i="7" s="1"/>
  <c r="AG42" i="7" s="1"/>
  <c r="AG43" i="7" s="1"/>
  <c r="AG44" i="7" s="1"/>
  <c r="G18" i="8"/>
  <c r="AK7" i="7"/>
  <c r="AK8" i="7" s="1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K20" i="7" s="1"/>
  <c r="AK21" i="7" s="1"/>
  <c r="AK22" i="7" s="1"/>
  <c r="AK23" i="7" s="1"/>
  <c r="AK24" i="7" s="1"/>
  <c r="AK25" i="7" s="1"/>
  <c r="AK26" i="7" s="1"/>
  <c r="AK27" i="7" s="1"/>
  <c r="AK28" i="7" s="1"/>
  <c r="AK29" i="7" s="1"/>
  <c r="AK30" i="7" s="1"/>
  <c r="AK31" i="7" s="1"/>
  <c r="AK32" i="7" s="1"/>
  <c r="AK33" i="7" s="1"/>
  <c r="AK34" i="7" s="1"/>
  <c r="AK35" i="7" s="1"/>
  <c r="AK36" i="7" s="1"/>
  <c r="AK37" i="7" s="1"/>
  <c r="AK38" i="7" s="1"/>
  <c r="AK39" i="7" s="1"/>
  <c r="AK40" i="7" s="1"/>
  <c r="AK41" i="7" s="1"/>
  <c r="AK42" i="7" s="1"/>
  <c r="AK43" i="7" s="1"/>
  <c r="AK44" i="7" s="1"/>
  <c r="Y7" i="7"/>
  <c r="F18" i="2"/>
  <c r="D27" i="2" s="1"/>
  <c r="F27" i="2" s="1"/>
  <c r="Y8" i="7" l="1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Y38" i="7" s="1"/>
  <c r="Y39" i="7" s="1"/>
  <c r="Y40" i="7" s="1"/>
  <c r="Y41" i="7" s="1"/>
  <c r="Y42" i="7" s="1"/>
  <c r="Y43" i="7" s="1"/>
  <c r="Y44" i="7" s="1"/>
  <c r="F18" i="8"/>
  <c r="D27" i="8" s="1"/>
  <c r="F27" i="8" s="1"/>
  <c r="AQ7" i="7"/>
  <c r="AQ8" i="7" s="1"/>
  <c r="AQ9" i="7" s="1"/>
  <c r="AQ10" i="7" s="1"/>
  <c r="AQ11" i="7" s="1"/>
  <c r="AQ12" i="7" s="1"/>
  <c r="AQ13" i="7" s="1"/>
  <c r="AQ14" i="7" s="1"/>
</calcChain>
</file>

<file path=xl/sharedStrings.xml><?xml version="1.0" encoding="utf-8"?>
<sst xmlns="http://schemas.openxmlformats.org/spreadsheetml/2006/main" count="314" uniqueCount="162">
  <si>
    <t>TOTAL 2-PERF FOOTAGE</t>
    <phoneticPr fontId="2" type="noConversion"/>
  </si>
  <si>
    <t>22h 29m 15s</t>
    <phoneticPr fontId="2" type="noConversion"/>
  </si>
  <si>
    <t>TOTAL 4-PERF FOOTAGE</t>
    <phoneticPr fontId="2" type="noConversion"/>
  </si>
  <si>
    <t>44h 45m 01s</t>
    <phoneticPr fontId="2" type="noConversion"/>
  </si>
  <si>
    <t>21h 13m 26s</t>
    <phoneticPr fontId="2" type="noConversion"/>
  </si>
  <si>
    <t>01h 02m 20s</t>
    <phoneticPr fontId="2" type="noConversion"/>
  </si>
  <si>
    <t>TOTAL 3-PERF FOOTAGE</t>
    <phoneticPr fontId="2" type="noConversion"/>
  </si>
  <si>
    <t>FT</t>
    <phoneticPr fontId="2" type="noConversion"/>
  </si>
  <si>
    <t>FOOTAGE IN TIME</t>
    <phoneticPr fontId="2" type="noConversion"/>
  </si>
  <si>
    <t>FOOTAGE IN TIME</t>
    <phoneticPr fontId="2" type="noConversion"/>
  </si>
  <si>
    <t>FOOTAGE IN TIME</t>
    <phoneticPr fontId="2" type="noConversion"/>
  </si>
  <si>
    <t>TOTAL TIME</t>
    <phoneticPr fontId="2" type="noConversion"/>
  </si>
  <si>
    <t>24 : 1</t>
    <phoneticPr fontId="2" type="noConversion"/>
  </si>
  <si>
    <t>WASTE PERCENTAGE</t>
    <phoneticPr fontId="2" type="noConversion"/>
  </si>
  <si>
    <t>USED TODAY</t>
    <phoneticPr fontId="2" type="noConversion"/>
  </si>
  <si>
    <t>RECEIVED TODAY</t>
    <phoneticPr fontId="2" type="noConversion"/>
  </si>
  <si>
    <t>PREVIOUS BALANCE</t>
    <phoneticPr fontId="2" type="noConversion"/>
  </si>
  <si>
    <t>35MM - KODAK VISION3 250D</t>
    <phoneticPr fontId="2" type="noConversion"/>
  </si>
  <si>
    <t>LOADED</t>
    <phoneticPr fontId="2" type="noConversion"/>
  </si>
  <si>
    <t>EXPOSED</t>
    <phoneticPr fontId="2" type="noConversion"/>
  </si>
  <si>
    <t>SHORT-END</t>
    <phoneticPr fontId="2" type="noConversion"/>
  </si>
  <si>
    <t>WASTE</t>
    <phoneticPr fontId="2" type="noConversion"/>
  </si>
  <si>
    <t>[Error Check]</t>
    <phoneticPr fontId="2" type="noConversion"/>
  </si>
  <si>
    <t>TOTALS:</t>
    <phoneticPr fontId="2" type="noConversion"/>
  </si>
  <si>
    <t>35MM - KODAK VISION3 500T</t>
    <phoneticPr fontId="2" type="noConversion"/>
  </si>
  <si>
    <t>End-of-day film report</t>
    <phoneticPr fontId="2" type="noConversion"/>
  </si>
  <si>
    <t>MAIN</t>
    <phoneticPr fontId="2" type="noConversion"/>
  </si>
  <si>
    <t>N  O  R  D  S  J  Ø  E  N</t>
  </si>
  <si>
    <t>- DATE -</t>
    <phoneticPr fontId="2" type="noConversion"/>
  </si>
  <si>
    <t>- STOCK TYPE -</t>
    <phoneticPr fontId="2" type="noConversion"/>
  </si>
  <si>
    <t>FT</t>
    <phoneticPr fontId="2" type="noConversion"/>
  </si>
  <si>
    <t>TOTAL USED TO DATE</t>
    <phoneticPr fontId="2" type="noConversion"/>
  </si>
  <si>
    <t>CANS SENT TO LAB</t>
    <phoneticPr fontId="2" type="noConversion"/>
  </si>
  <si>
    <t>TOTAL CANS:</t>
    <phoneticPr fontId="2" type="noConversion"/>
  </si>
  <si>
    <t>UNEXPOSED STOCK ON TRUCK</t>
    <phoneticPr fontId="2" type="noConversion"/>
  </si>
  <si>
    <t>- DAILY CANS # BUDGET -</t>
    <phoneticPr fontId="2" type="noConversion"/>
  </si>
  <si>
    <t>- NOTES -</t>
    <phoneticPr fontId="2" type="noConversion"/>
  </si>
  <si>
    <t>M</t>
    <phoneticPr fontId="2" type="noConversion"/>
  </si>
  <si>
    <t>TOTAL 35MM USED TO DATE</t>
    <phoneticPr fontId="2" type="noConversion"/>
  </si>
  <si>
    <t>DAILY AVERAGE</t>
    <phoneticPr fontId="2" type="noConversion"/>
  </si>
  <si>
    <t>FT</t>
    <phoneticPr fontId="2" type="noConversion"/>
  </si>
  <si>
    <t>SHOOTING RATIO</t>
    <phoneticPr fontId="2" type="noConversion"/>
  </si>
  <si>
    <t>EXP</t>
    <phoneticPr fontId="2" type="noConversion"/>
  </si>
  <si>
    <t>W</t>
    <phoneticPr fontId="2" type="noConversion"/>
  </si>
  <si>
    <t>CANS</t>
    <phoneticPr fontId="2" type="noConversion"/>
  </si>
  <si>
    <t>TOTAL</t>
    <phoneticPr fontId="2" type="noConversion"/>
  </si>
  <si>
    <t>W</t>
    <phoneticPr fontId="2" type="noConversion"/>
  </si>
  <si>
    <t>W</t>
    <phoneticPr fontId="2" type="noConversion"/>
  </si>
  <si>
    <t>EXP</t>
    <phoneticPr fontId="2" type="noConversion"/>
  </si>
  <si>
    <t>W</t>
    <phoneticPr fontId="2" type="noConversion"/>
  </si>
  <si>
    <t>TOTAL</t>
    <phoneticPr fontId="2" type="noConversion"/>
  </si>
  <si>
    <t>T</t>
    <phoneticPr fontId="2" type="noConversion"/>
  </si>
  <si>
    <t>"A" CAMERA - ARRICAM LT ( 2-PERF / 3-PERF 35MM)</t>
    <phoneticPr fontId="2" type="noConversion"/>
  </si>
  <si>
    <t>"B" CAMERA - ARRICAM LT (2-PERF / 3-PERF 35MM)</t>
    <phoneticPr fontId="2" type="noConversion"/>
  </si>
  <si>
    <t>"T" TEST FOOTAGE (35MM)</t>
    <phoneticPr fontId="2" type="noConversion"/>
  </si>
  <si>
    <t>"U" TEST FOOTAGE (S16MM)</t>
    <phoneticPr fontId="2" type="noConversion"/>
  </si>
  <si>
    <t>- STOCK TYPE -</t>
    <phoneticPr fontId="2" type="noConversion"/>
  </si>
  <si>
    <t>TOTAL EXPOSED FOOTAGE</t>
  </si>
  <si>
    <t>FT</t>
  </si>
  <si>
    <t>TOTAL CANS SENT TO LAB</t>
    <phoneticPr fontId="2" type="noConversion"/>
  </si>
  <si>
    <t>TOTAL CANS SENT TO LAB</t>
    <phoneticPr fontId="2" type="noConversion"/>
  </si>
  <si>
    <t>M</t>
  </si>
  <si>
    <t>- UNIT -</t>
    <phoneticPr fontId="2" type="noConversion"/>
  </si>
  <si>
    <t>- SHOOT DAY -</t>
    <phoneticPr fontId="2" type="noConversion"/>
  </si>
  <si>
    <t>DATE</t>
    <phoneticPr fontId="2" type="noConversion"/>
  </si>
  <si>
    <t>CANS</t>
    <phoneticPr fontId="2" type="noConversion"/>
  </si>
  <si>
    <t>TOTAL SENT TO LAB</t>
    <phoneticPr fontId="2" type="noConversion"/>
  </si>
  <si>
    <t>CANS</t>
    <phoneticPr fontId="2" type="noConversion"/>
  </si>
  <si>
    <t>FOOTAGE</t>
    <phoneticPr fontId="2" type="noConversion"/>
  </si>
  <si>
    <t>ROLL #</t>
    <phoneticPr fontId="2" type="noConversion"/>
  </si>
  <si>
    <t xml:space="preserve">  PRODUCTION COMPANY</t>
    <phoneticPr fontId="2" type="noConversion"/>
  </si>
  <si>
    <t xml:space="preserve">  DIRECTOR</t>
    <phoneticPr fontId="2" type="noConversion"/>
  </si>
  <si>
    <t>TOTAL STOCK USED</t>
    <phoneticPr fontId="2" type="noConversion"/>
  </si>
  <si>
    <t>TOTAL CANS SENT TO LAB</t>
    <phoneticPr fontId="2" type="noConversion"/>
  </si>
  <si>
    <t>TOTAL CANS SENT TO LAB</t>
    <phoneticPr fontId="2" type="noConversion"/>
  </si>
  <si>
    <t>TOTAL EXPOSED FOOTAGE</t>
    <phoneticPr fontId="2" type="noConversion"/>
  </si>
  <si>
    <t>"C" CAMERA - ARRIFLEX 235 (4-PERF 35MM)</t>
    <phoneticPr fontId="2" type="noConversion"/>
  </si>
  <si>
    <t>"D" CAMERA - ARRIFLEX 416 (S16MM)</t>
    <phoneticPr fontId="2" type="noConversion"/>
  </si>
  <si>
    <t>TOTAL 35MM USED</t>
    <phoneticPr fontId="2" type="noConversion"/>
  </si>
  <si>
    <t>- STOCK TYPE -</t>
    <phoneticPr fontId="2" type="noConversion"/>
  </si>
  <si>
    <t>end of shooting film report</t>
    <phoneticPr fontId="2" type="noConversion"/>
  </si>
  <si>
    <t>TOTAL EXPOSED FOOTAGE</t>
    <phoneticPr fontId="2" type="noConversion"/>
  </si>
  <si>
    <t>TOTAL WASTE</t>
    <phoneticPr fontId="2" type="noConversion"/>
  </si>
  <si>
    <t xml:space="preserve">  DIRECTOR OF PHOTOGRAPHY</t>
    <phoneticPr fontId="2" type="noConversion"/>
  </si>
  <si>
    <t>FILM TITLE HERE</t>
  </si>
  <si>
    <t>Production Company Name &amp; Address Here</t>
  </si>
  <si>
    <t>Director Name Here</t>
  </si>
  <si>
    <t>DOP Name Here</t>
  </si>
  <si>
    <t>14 OCT 2020</t>
  </si>
  <si>
    <t>PREP</t>
  </si>
  <si>
    <t>35MM - KODAK VISION3 50D</t>
  </si>
  <si>
    <t>35MM - KODAK VISION3 200T</t>
  </si>
  <si>
    <t>T1</t>
  </si>
  <si>
    <t>T2</t>
  </si>
  <si>
    <t>T3</t>
  </si>
  <si>
    <t>- DAILY FOOTAGE BUDGET (FT) -</t>
  </si>
  <si>
    <t>CANS</t>
  </si>
  <si>
    <t>A</t>
  </si>
  <si>
    <t>B</t>
  </si>
  <si>
    <t>C</t>
  </si>
  <si>
    <t>D</t>
  </si>
  <si>
    <t>FOOTAGE PER CAMERA (EXP + WASTE)</t>
  </si>
  <si>
    <t>T5</t>
  </si>
  <si>
    <t>T6</t>
  </si>
  <si>
    <t>U1</t>
  </si>
  <si>
    <t>U2</t>
  </si>
  <si>
    <t>U3</t>
  </si>
  <si>
    <t>U4</t>
  </si>
  <si>
    <t>15 OCT 2020</t>
  </si>
  <si>
    <t>DAY</t>
  </si>
  <si>
    <t>#</t>
  </si>
  <si>
    <t>MU_D1</t>
  </si>
  <si>
    <t>MU_D2</t>
  </si>
  <si>
    <t>MU_D3</t>
  </si>
  <si>
    <t>SU_D3A</t>
  </si>
  <si>
    <t>MU_D4</t>
  </si>
  <si>
    <t>MU_D5</t>
  </si>
  <si>
    <t>MU_D6</t>
  </si>
  <si>
    <t>MU_D7</t>
  </si>
  <si>
    <t>MU_D8</t>
  </si>
  <si>
    <t>MU_D9</t>
  </si>
  <si>
    <t>MU_D10</t>
  </si>
  <si>
    <t>MU_D11</t>
  </si>
  <si>
    <t>MU_D12</t>
  </si>
  <si>
    <t>MU_D13</t>
  </si>
  <si>
    <t>MU_D14</t>
  </si>
  <si>
    <t>MU_D15</t>
  </si>
  <si>
    <t>MU_D16</t>
  </si>
  <si>
    <t>MU_D18</t>
  </si>
  <si>
    <t>MU_D19</t>
  </si>
  <si>
    <t>MU_D20</t>
  </si>
  <si>
    <t>MU_D21</t>
  </si>
  <si>
    <t>MU_D22</t>
  </si>
  <si>
    <t>MU_D23</t>
  </si>
  <si>
    <t>MU_D24</t>
  </si>
  <si>
    <t>MU_D25</t>
  </si>
  <si>
    <t>MU_D26</t>
  </si>
  <si>
    <t>MU_D27</t>
  </si>
  <si>
    <t>MU_D28</t>
  </si>
  <si>
    <t>MU_D29</t>
  </si>
  <si>
    <t>MU_D30</t>
  </si>
  <si>
    <t>MU_D31</t>
  </si>
  <si>
    <t>MU_D32</t>
  </si>
  <si>
    <t>MU_D33</t>
  </si>
  <si>
    <t>MU_D34</t>
  </si>
  <si>
    <t>MU_D35</t>
  </si>
  <si>
    <t>MU_D17A</t>
  </si>
  <si>
    <t>+</t>
  </si>
  <si>
    <t>USED</t>
  </si>
  <si>
    <t>TO DATE</t>
  </si>
  <si>
    <t>UNEXP'</t>
  </si>
  <si>
    <t>ON TRUCK</t>
  </si>
  <si>
    <t>BUDGET</t>
  </si>
  <si>
    <t>DAILY FT</t>
  </si>
  <si>
    <t>+ / -</t>
  </si>
  <si>
    <t>TOTAL</t>
  </si>
  <si>
    <t>2Perf = 32 frames/foot</t>
  </si>
  <si>
    <t>3Perf = 21.333 frames/foot</t>
  </si>
  <si>
    <t>4Perf = 16 frames/foot</t>
  </si>
  <si>
    <t>[Error Check]</t>
  </si>
  <si>
    <t>Roll Number colum should be the camera roll number, for example "A001"</t>
  </si>
  <si>
    <t xml:space="preserve">There must be text in this cell for it to be counted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</si>
</sst>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d\.m\.yy;@"/>
    <numFmt numFmtId="169" formatCode="0.0"/>
  </numFmts>
  <fonts count="4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Roboto Condensed Regular"/>
    </font>
    <font>
      <sz val="20"/>
      <name val="Roboto Condensed Regular"/>
    </font>
    <font>
      <sz val="11"/>
      <color indexed="9"/>
      <name val="Roboto Condensed Regular"/>
    </font>
    <font>
      <i/>
      <sz val="11"/>
      <name val="Roboto Condensed Regular"/>
    </font>
    <font>
      <sz val="20"/>
      <color indexed="9"/>
      <name val="Roboto Condensed Regular"/>
    </font>
    <font>
      <sz val="28"/>
      <name val="Roboto Condensed Regular"/>
    </font>
    <font>
      <sz val="28"/>
      <name val="Verdana"/>
      <family val="2"/>
    </font>
    <font>
      <sz val="28"/>
      <color indexed="9"/>
      <name val="Roboto Condensed Regular"/>
    </font>
    <font>
      <sz val="28"/>
      <color indexed="9"/>
      <name val="Verdana"/>
      <family val="2"/>
    </font>
    <font>
      <sz val="20"/>
      <color indexed="48"/>
      <name val="Roboto Condensed Regular"/>
    </font>
    <font>
      <sz val="20"/>
      <name val="Panavision Regular"/>
    </font>
    <font>
      <sz val="35"/>
      <color indexed="9"/>
      <name val="GarageGothic-Regular"/>
    </font>
    <font>
      <sz val="35"/>
      <color indexed="9"/>
      <name val="Verdana"/>
      <family val="2"/>
    </font>
    <font>
      <sz val="10"/>
      <name val="Verdana"/>
      <family val="2"/>
    </font>
    <font>
      <sz val="16"/>
      <name val="Roboto Condensed Regular"/>
    </font>
    <font>
      <sz val="16"/>
      <color indexed="55"/>
      <name val="Roboto Condensed Regular"/>
    </font>
    <font>
      <sz val="10"/>
      <color indexed="55"/>
      <name val="Verdana"/>
      <family val="2"/>
    </font>
    <font>
      <sz val="14"/>
      <name val="Roboto Condensed Regular"/>
    </font>
    <font>
      <sz val="9"/>
      <name val="Roboto Condensed Regular"/>
    </font>
    <font>
      <sz val="9"/>
      <color indexed="55"/>
      <name val="Roboto Condensed Regular"/>
    </font>
    <font>
      <sz val="14"/>
      <name val="Verdana"/>
      <family val="2"/>
    </font>
    <font>
      <sz val="65"/>
      <color indexed="9"/>
      <name val="GarageGothic-Regular"/>
    </font>
    <font>
      <sz val="11"/>
      <color indexed="23"/>
      <name val="Roboto Condensed Regular"/>
    </font>
    <font>
      <sz val="9"/>
      <color indexed="23"/>
      <name val="Roboto Condensed Regular"/>
    </font>
    <font>
      <sz val="14"/>
      <color indexed="23"/>
      <name val="Roboto Condensed Regular"/>
    </font>
    <font>
      <sz val="11"/>
      <color indexed="8"/>
      <name val="Roboto Condensed Regular"/>
    </font>
    <font>
      <sz val="10"/>
      <name val="Roboto Condensed Regular"/>
    </font>
    <font>
      <sz val="10"/>
      <color indexed="8"/>
      <name val="Roboto Condensed Regular"/>
    </font>
    <font>
      <sz val="14"/>
      <color indexed="8"/>
      <name val="Roboto Condensed Regular"/>
    </font>
    <font>
      <sz val="9"/>
      <color indexed="8"/>
      <name val="Roboto Condensed Regular"/>
    </font>
    <font>
      <sz val="20"/>
      <color rgb="FF0070C0"/>
      <name val="Roboto Condensed Regular"/>
    </font>
    <font>
      <sz val="28"/>
      <color rgb="FF0070C0"/>
      <name val="Roboto Condensed Regular"/>
    </font>
    <font>
      <sz val="28"/>
      <color rgb="FF0070C0"/>
      <name val="Verdana"/>
      <family val="2"/>
    </font>
    <font>
      <b/>
      <sz val="10"/>
      <color rgb="FF0070C0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i/>
      <sz val="10"/>
      <color theme="0" tint="-0.499984740745262"/>
      <name val="Verdana"/>
      <family val="2"/>
    </font>
    <font>
      <sz val="11"/>
      <color theme="0"/>
      <name val="Roboto Condensed Regular"/>
    </font>
  </fonts>
  <fills count="2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CBB"/>
        <bgColor indexed="64"/>
      </patternFill>
    </fill>
    <fill>
      <patternFill patternType="solid">
        <fgColor rgb="FFFFFA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3" fontId="18" fillId="6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6" borderId="5" xfId="0" applyNumberFormat="1" applyFont="1" applyFill="1" applyBorder="1" applyAlignment="1">
      <alignment horizontal="center" vertical="center"/>
    </xf>
    <xf numFmtId="3" fontId="20" fillId="6" borderId="2" xfId="0" applyNumberFormat="1" applyFont="1" applyFill="1" applyBorder="1" applyAlignment="1">
      <alignment horizontal="center"/>
    </xf>
    <xf numFmtId="3" fontId="20" fillId="6" borderId="0" xfId="0" applyNumberFormat="1" applyFont="1" applyFill="1" applyBorder="1" applyAlignment="1">
      <alignment horizontal="center"/>
    </xf>
    <xf numFmtId="3" fontId="20" fillId="6" borderId="5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0" fillId="6" borderId="7" xfId="0" applyFill="1" applyBorder="1" applyAlignment="1"/>
    <xf numFmtId="0" fontId="12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25" fillId="6" borderId="7" xfId="0" applyNumberFormat="1" applyFont="1" applyFill="1" applyBorder="1" applyAlignment="1">
      <alignment horizontal="center"/>
    </xf>
    <xf numFmtId="3" fontId="25" fillId="3" borderId="7" xfId="0" applyNumberFormat="1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7" xfId="0" applyNumberFormat="1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0" xfId="0" applyFont="1" applyFill="1" applyBorder="1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3" fontId="20" fillId="3" borderId="7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3" fillId="6" borderId="4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0" xfId="0" applyFont="1" applyFill="1" applyBorder="1" applyAlignment="1"/>
    <xf numFmtId="0" fontId="0" fillId="0" borderId="10" xfId="0" applyBorder="1" applyAlignment="1"/>
    <xf numFmtId="0" fontId="24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0" fillId="0" borderId="0" xfId="0" applyAlignment="1"/>
    <xf numFmtId="0" fontId="3" fillId="3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3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6" borderId="6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3" fillId="3" borderId="7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14" fillId="5" borderId="0" xfId="0" applyFont="1" applyFill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0" xfId="0" applyFont="1" applyFill="1" applyAlignment="1"/>
    <xf numFmtId="0" fontId="15" fillId="5" borderId="0" xfId="0" applyFont="1" applyFill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10" xfId="0" applyFill="1" applyBorder="1" applyAlignment="1"/>
    <xf numFmtId="0" fontId="0" fillId="6" borderId="11" xfId="0" applyFill="1" applyBorder="1" applyAlignment="1"/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11" xfId="0" applyBorder="1" applyAlignment="1"/>
    <xf numFmtId="0" fontId="17" fillId="3" borderId="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3" borderId="0" xfId="0" applyFont="1" applyFill="1" applyBorder="1" applyAlignment="1"/>
    <xf numFmtId="0" fontId="29" fillId="0" borderId="0" xfId="0" applyFont="1" applyBorder="1" applyAlignment="1"/>
    <xf numFmtId="0" fontId="28" fillId="3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21" fontId="20" fillId="3" borderId="10" xfId="0" applyNumberFormat="1" applyFont="1" applyFill="1" applyBorder="1" applyAlignment="1">
      <alignment horizontal="center"/>
    </xf>
    <xf numFmtId="21" fontId="20" fillId="3" borderId="11" xfId="0" applyNumberFormat="1" applyFont="1" applyFill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10" fontId="20" fillId="3" borderId="10" xfId="0" applyNumberFormat="1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/>
    </xf>
    <xf numFmtId="3" fontId="20" fillId="6" borderId="11" xfId="0" applyNumberFormat="1" applyFont="1" applyFill="1" applyBorder="1" applyAlignment="1">
      <alignment horizontal="center"/>
    </xf>
    <xf numFmtId="3" fontId="20" fillId="8" borderId="11" xfId="0" applyNumberFormat="1" applyFont="1" applyFill="1" applyBorder="1" applyAlignment="1">
      <alignment horizontal="center"/>
    </xf>
    <xf numFmtId="3" fontId="20" fillId="14" borderId="11" xfId="0" applyNumberFormat="1" applyFont="1" applyFill="1" applyBorder="1" applyAlignment="1">
      <alignment horizontal="center"/>
    </xf>
    <xf numFmtId="3" fontId="20" fillId="14" borderId="10" xfId="0" applyNumberFormat="1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3" fontId="20" fillId="14" borderId="10" xfId="0" applyNumberFormat="1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horizontal="center" vertical="center"/>
    </xf>
    <xf numFmtId="0" fontId="35" fillId="11" borderId="8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/>
    </xf>
    <xf numFmtId="0" fontId="37" fillId="15" borderId="0" xfId="0" applyFont="1" applyFill="1" applyAlignment="1">
      <alignment horizontal="center"/>
    </xf>
    <xf numFmtId="0" fontId="38" fillId="12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1" fillId="0" borderId="0" xfId="0" applyNumberFormat="1" applyFont="1" applyAlignment="1">
      <alignment horizontal="center"/>
    </xf>
    <xf numFmtId="3" fontId="20" fillId="3" borderId="6" xfId="0" applyNumberFormat="1" applyFont="1" applyFill="1" applyBorder="1" applyAlignment="1">
      <alignment horizontal="center" vertical="center"/>
    </xf>
    <xf numFmtId="3" fontId="20" fillId="3" borderId="8" xfId="0" applyNumberFormat="1" applyFont="1" applyFill="1" applyBorder="1" applyAlignment="1">
      <alignment horizontal="center" vertical="center"/>
    </xf>
    <xf numFmtId="169" fontId="20" fillId="3" borderId="6" xfId="0" applyNumberFormat="1" applyFont="1" applyFill="1" applyBorder="1" applyAlignment="1">
      <alignment horizontal="center" vertical="center"/>
    </xf>
    <xf numFmtId="169" fontId="20" fillId="3" borderId="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22" borderId="0" xfId="0" applyFont="1" applyFill="1" applyAlignment="1">
      <alignment horizontal="center"/>
    </xf>
    <xf numFmtId="0" fontId="38" fillId="15" borderId="0" xfId="0" applyFont="1" applyFill="1" applyAlignment="1">
      <alignment horizontal="center"/>
    </xf>
    <xf numFmtId="0" fontId="38" fillId="12" borderId="0" xfId="0" applyFont="1" applyFill="1" applyAlignment="1">
      <alignment horizontal="center"/>
    </xf>
    <xf numFmtId="0" fontId="38" fillId="1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" fillId="6" borderId="0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40" fillId="3" borderId="0" xfId="0" applyFont="1" applyFill="1"/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1" fontId="0" fillId="20" borderId="0" xfId="0" applyNumberFormat="1" applyFill="1" applyAlignment="1">
      <alignment horizontal="center"/>
    </xf>
    <xf numFmtId="1" fontId="1" fillId="16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1" fontId="38" fillId="16" borderId="0" xfId="0" applyNumberFormat="1" applyFont="1" applyFill="1" applyAlignment="1">
      <alignment horizontal="center"/>
    </xf>
    <xf numFmtId="1" fontId="38" fillId="19" borderId="0" xfId="0" applyNumberFormat="1" applyFont="1" applyFill="1" applyAlignment="1">
      <alignment horizontal="center"/>
    </xf>
    <xf numFmtId="1" fontId="38" fillId="2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20" fillId="3" borderId="11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6" fillId="3" borderId="1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230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/>
  <colors>
    <mruColors>
      <color rgb="FFFFFADC"/>
      <color rgb="FFFFF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AA98-90D1-E04E-A7F9-B1711508471C}">
  <dimension ref="B12:B15"/>
  <sheetViews>
    <sheetView workbookViewId="0">
      <selection activeCell="B16" sqref="B16"/>
    </sheetView>
  </sheetViews>
  <sheetFormatPr baseColWidth="10" defaultRowHeight="13"/>
  <sheetData>
    <row r="12" spans="2:2">
      <c r="B12" s="312"/>
    </row>
    <row r="14" spans="2:2">
      <c r="B14" s="312" t="s">
        <v>160</v>
      </c>
    </row>
    <row r="15" spans="2:2">
      <c r="B15" s="312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view="pageLayout" topLeftCell="A27" workbookViewId="0">
      <selection activeCell="A41" sqref="A41"/>
    </sheetView>
  </sheetViews>
  <sheetFormatPr baseColWidth="10" defaultColWidth="10.6640625" defaultRowHeight="17"/>
  <cols>
    <col min="1" max="1" width="13.6640625" style="4" customWidth="1"/>
    <col min="2" max="2" width="11.5" style="4" customWidth="1"/>
    <col min="3" max="3" width="5.1640625" style="4" customWidth="1"/>
    <col min="4" max="7" width="15.33203125" style="4" customWidth="1"/>
    <col min="8" max="8" width="1.6640625" style="4" customWidth="1"/>
    <col min="9" max="16384" width="10.6640625" style="4"/>
  </cols>
  <sheetData>
    <row r="1" spans="1:7" ht="27" customHeight="1">
      <c r="A1" s="121" t="s">
        <v>25</v>
      </c>
      <c r="B1" s="121"/>
      <c r="C1" s="121"/>
      <c r="D1" s="121"/>
      <c r="E1" s="121"/>
      <c r="F1" s="121"/>
      <c r="G1" s="121"/>
    </row>
    <row r="2" spans="1:7" ht="90" customHeight="1">
      <c r="A2" s="120" t="s">
        <v>84</v>
      </c>
      <c r="B2" s="120"/>
      <c r="C2" s="120"/>
      <c r="D2" s="120"/>
      <c r="E2" s="120"/>
      <c r="F2" s="120"/>
      <c r="G2" s="120"/>
    </row>
    <row r="3" spans="1:7" ht="12" customHeight="1">
      <c r="A3" s="122"/>
      <c r="B3" s="123"/>
      <c r="C3" s="123"/>
      <c r="D3" s="123"/>
      <c r="E3" s="123"/>
      <c r="F3" s="123"/>
      <c r="G3" s="123"/>
    </row>
    <row r="4" spans="1:7" ht="17" customHeight="1">
      <c r="A4" s="124" t="s">
        <v>70</v>
      </c>
      <c r="B4" s="125"/>
      <c r="C4" s="126" t="s">
        <v>85</v>
      </c>
      <c r="D4" s="127"/>
      <c r="E4" s="127"/>
      <c r="F4" s="127"/>
      <c r="G4" s="128"/>
    </row>
    <row r="5" spans="1:7" ht="17" customHeight="1">
      <c r="A5" s="116" t="s">
        <v>71</v>
      </c>
      <c r="B5" s="117"/>
      <c r="C5" s="147" t="s">
        <v>86</v>
      </c>
      <c r="D5" s="148"/>
      <c r="E5" s="148"/>
      <c r="F5" s="148"/>
      <c r="G5" s="149"/>
    </row>
    <row r="6" spans="1:7" ht="17" customHeight="1">
      <c r="A6" s="114" t="s">
        <v>83</v>
      </c>
      <c r="B6" s="115"/>
      <c r="C6" s="144" t="s">
        <v>87</v>
      </c>
      <c r="D6" s="145"/>
      <c r="E6" s="145"/>
      <c r="F6" s="145"/>
      <c r="G6" s="146"/>
    </row>
    <row r="7" spans="1:7" ht="12" customHeight="1">
      <c r="A7" s="118"/>
      <c r="B7" s="119"/>
      <c r="C7" s="119"/>
      <c r="D7" s="119"/>
      <c r="E7" s="119"/>
      <c r="F7" s="119"/>
      <c r="G7" s="119"/>
    </row>
    <row r="8" spans="1:7" ht="14" customHeight="1">
      <c r="A8" s="135" t="s">
        <v>62</v>
      </c>
      <c r="B8" s="136"/>
      <c r="C8" s="137"/>
      <c r="D8" s="135" t="s">
        <v>28</v>
      </c>
      <c r="E8" s="151"/>
      <c r="F8" s="135" t="s">
        <v>63</v>
      </c>
      <c r="G8" s="151"/>
    </row>
    <row r="9" spans="1:7" ht="25" customHeight="1">
      <c r="A9" s="138" t="s">
        <v>26</v>
      </c>
      <c r="B9" s="139"/>
      <c r="C9" s="140"/>
      <c r="D9" s="131" t="s">
        <v>88</v>
      </c>
      <c r="E9" s="132"/>
      <c r="F9" s="133" t="s">
        <v>89</v>
      </c>
      <c r="G9" s="134"/>
    </row>
    <row r="10" spans="1:7" ht="18" customHeight="1">
      <c r="A10" s="102"/>
      <c r="B10" s="102"/>
      <c r="C10" s="102"/>
      <c r="D10" s="102"/>
      <c r="E10" s="102"/>
      <c r="F10" s="102"/>
      <c r="G10" s="102"/>
    </row>
    <row r="11" spans="1:7" ht="14" customHeight="1">
      <c r="A11" s="19"/>
      <c r="B11" s="19"/>
      <c r="C11" s="19"/>
      <c r="D11" s="155" t="s">
        <v>79</v>
      </c>
      <c r="E11" s="155"/>
      <c r="F11" s="155"/>
      <c r="G11" s="155"/>
    </row>
    <row r="12" spans="1:7" ht="25" customHeight="1">
      <c r="A12" s="141"/>
      <c r="B12" s="142"/>
      <c r="C12" s="143"/>
      <c r="D12" s="213">
        <v>5203</v>
      </c>
      <c r="E12" s="234">
        <v>5207</v>
      </c>
      <c r="F12" s="214">
        <v>5213</v>
      </c>
      <c r="G12" s="35">
        <v>5219</v>
      </c>
    </row>
    <row r="13" spans="1:7" ht="6" customHeight="1">
      <c r="A13" s="37"/>
      <c r="B13" s="38"/>
      <c r="C13" s="38"/>
      <c r="D13" s="39"/>
      <c r="E13" s="40"/>
      <c r="F13" s="41"/>
      <c r="G13" s="41"/>
    </row>
    <row r="14" spans="1:7" ht="18" customHeight="1">
      <c r="A14" s="86" t="s">
        <v>16</v>
      </c>
      <c r="B14" s="216"/>
      <c r="C14" s="216"/>
      <c r="D14" s="26">
        <v>0</v>
      </c>
      <c r="E14" s="27">
        <v>0</v>
      </c>
      <c r="F14" s="27">
        <v>0</v>
      </c>
      <c r="G14" s="28">
        <v>0</v>
      </c>
    </row>
    <row r="15" spans="1:7" ht="18" customHeight="1">
      <c r="A15" s="86" t="s">
        <v>15</v>
      </c>
      <c r="B15" s="216"/>
      <c r="C15" s="216"/>
      <c r="D15" s="217">
        <v>400</v>
      </c>
      <c r="E15" s="217">
        <v>2400</v>
      </c>
      <c r="F15" s="217">
        <v>580</v>
      </c>
      <c r="G15" s="218">
        <v>2400</v>
      </c>
    </row>
    <row r="16" spans="1:7" ht="18" customHeight="1">
      <c r="A16" s="86" t="s">
        <v>14</v>
      </c>
      <c r="B16" s="216"/>
      <c r="C16" s="216"/>
      <c r="D16" s="217">
        <f>D61+F61</f>
        <v>0</v>
      </c>
      <c r="E16" s="217">
        <f>D89+F89</f>
        <v>800</v>
      </c>
      <c r="F16" s="217">
        <f>D117+F117</f>
        <v>0</v>
      </c>
      <c r="G16" s="218">
        <f>D145+F145</f>
        <v>400</v>
      </c>
    </row>
    <row r="17" spans="1:8" ht="18" customHeight="1">
      <c r="A17" s="222" t="s">
        <v>34</v>
      </c>
      <c r="B17" s="223"/>
      <c r="C17" s="223"/>
      <c r="D17" s="221">
        <f>(D14+D15)-D16</f>
        <v>400</v>
      </c>
      <c r="E17" s="221">
        <f>(E14+E15)-E16</f>
        <v>1600</v>
      </c>
      <c r="F17" s="221">
        <f>(F14+F15)-F16</f>
        <v>580</v>
      </c>
      <c r="G17" s="220">
        <f>(G14+G15)-G16</f>
        <v>2000</v>
      </c>
    </row>
    <row r="18" spans="1:8" ht="18" customHeight="1">
      <c r="A18" s="86" t="s">
        <v>31</v>
      </c>
      <c r="B18" s="216"/>
      <c r="C18" s="216"/>
      <c r="D18" s="217">
        <f>Data!I6</f>
        <v>0</v>
      </c>
      <c r="E18" s="217">
        <f>Data!Q6</f>
        <v>800</v>
      </c>
      <c r="F18" s="217">
        <f>Data!Y6</f>
        <v>0</v>
      </c>
      <c r="G18" s="218">
        <f>Data!AG6</f>
        <v>400</v>
      </c>
    </row>
    <row r="19" spans="1:8" ht="25" customHeight="1">
      <c r="A19" s="21"/>
      <c r="B19" s="21"/>
      <c r="C19" s="22"/>
      <c r="D19" s="20"/>
      <c r="E19" s="20"/>
      <c r="F19" s="20"/>
      <c r="G19" s="20"/>
    </row>
    <row r="20" spans="1:8" ht="19" customHeight="1">
      <c r="A20" s="86" t="s">
        <v>32</v>
      </c>
      <c r="B20" s="87"/>
      <c r="C20" s="87"/>
      <c r="D20" s="24">
        <f>G62</f>
        <v>0</v>
      </c>
      <c r="E20" s="24">
        <f>G90</f>
        <v>2</v>
      </c>
      <c r="F20" s="24">
        <f>G118</f>
        <v>0</v>
      </c>
      <c r="G20" s="25">
        <f>G146</f>
        <v>1</v>
      </c>
    </row>
    <row r="21" spans="1:8" ht="5" customHeight="1">
      <c r="A21" s="152"/>
      <c r="B21" s="153"/>
      <c r="C21" s="153"/>
      <c r="D21" s="153"/>
      <c r="E21" s="153"/>
      <c r="F21" s="153"/>
      <c r="G21" s="153"/>
    </row>
    <row r="22" spans="1:8" ht="23">
      <c r="A22" s="106" t="s">
        <v>66</v>
      </c>
      <c r="B22" s="107"/>
      <c r="C22" s="108"/>
      <c r="D22" s="224" t="s">
        <v>67</v>
      </c>
      <c r="E22" s="225">
        <f>B20+D20+E20+F20+G20</f>
        <v>3</v>
      </c>
      <c r="F22" s="224" t="s">
        <v>68</v>
      </c>
      <c r="G22" s="226" t="str">
        <f>(D61+D89+D117+D145)&amp;" FT"</f>
        <v>1200 FT</v>
      </c>
    </row>
    <row r="23" spans="1:8" ht="30" customHeight="1">
      <c r="A23" s="161"/>
      <c r="B23" s="161"/>
      <c r="C23" s="161"/>
      <c r="D23" s="161"/>
      <c r="E23" s="161"/>
      <c r="F23" s="161"/>
      <c r="G23" s="161"/>
    </row>
    <row r="24" spans="1:8" ht="15" customHeight="1">
      <c r="A24" s="96" t="s">
        <v>95</v>
      </c>
      <c r="B24" s="97"/>
      <c r="C24" s="98"/>
      <c r="D24" s="96" t="s">
        <v>35</v>
      </c>
      <c r="E24" s="99"/>
      <c r="F24" s="96" t="s">
        <v>63</v>
      </c>
      <c r="G24" s="99"/>
      <c r="H24" s="23"/>
    </row>
    <row r="25" spans="1:8" ht="20" customHeight="1">
      <c r="A25" s="249">
        <v>4280</v>
      </c>
      <c r="B25" s="95"/>
      <c r="C25" s="250"/>
      <c r="D25" s="251">
        <f>A25/400</f>
        <v>10.7</v>
      </c>
      <c r="E25" s="252"/>
      <c r="F25" s="100">
        <v>0</v>
      </c>
      <c r="G25" s="101"/>
      <c r="H25" s="23"/>
    </row>
    <row r="26" spans="1:8" ht="7" customHeight="1">
      <c r="A26" s="102"/>
      <c r="B26" s="102"/>
      <c r="C26" s="102"/>
      <c r="D26" s="102"/>
      <c r="E26" s="102"/>
      <c r="F26" s="102"/>
      <c r="G26" s="102"/>
    </row>
    <row r="27" spans="1:8" ht="16" customHeight="1">
      <c r="A27" s="222" t="s">
        <v>38</v>
      </c>
      <c r="B27" s="223"/>
      <c r="C27" s="223"/>
      <c r="D27" s="228">
        <f>D18+E18+F18+G18</f>
        <v>1200</v>
      </c>
      <c r="E27" s="229"/>
      <c r="F27" s="223" t="str">
        <f>IF(D27&lt;(A25*F25),"Under Budget by "&amp;((A25*F25)-D27)&amp;" ft","Over Budget by "&amp;(((A25*F25)-D27)*-1)&amp;" ft")</f>
        <v>Over Budget by 1200 ft</v>
      </c>
      <c r="G27" s="227"/>
      <c r="H27" s="23"/>
    </row>
    <row r="28" spans="1:8" ht="30" customHeight="1"/>
    <row r="29" spans="1:8" ht="16" customHeight="1">
      <c r="A29" s="89" t="s">
        <v>36</v>
      </c>
      <c r="B29" s="90"/>
      <c r="C29" s="90"/>
      <c r="D29" s="90"/>
      <c r="E29" s="90"/>
      <c r="F29" s="90"/>
      <c r="G29" s="91"/>
    </row>
    <row r="30" spans="1:8" ht="16" customHeight="1">
      <c r="A30" s="103"/>
      <c r="B30" s="104"/>
      <c r="C30" s="104"/>
      <c r="D30" s="104"/>
      <c r="E30" s="104"/>
      <c r="F30" s="104"/>
      <c r="G30" s="105"/>
    </row>
    <row r="31" spans="1:8" ht="16" customHeight="1">
      <c r="A31" s="103"/>
      <c r="B31" s="261"/>
      <c r="C31" s="261"/>
      <c r="D31" s="261"/>
      <c r="E31" s="261"/>
      <c r="F31" s="261"/>
      <c r="G31" s="262"/>
    </row>
    <row r="32" spans="1:8" ht="16" customHeight="1">
      <c r="A32" s="103"/>
      <c r="B32" s="261"/>
      <c r="C32" s="261"/>
      <c r="D32" s="261"/>
      <c r="E32" s="261"/>
      <c r="F32" s="261"/>
      <c r="G32" s="262"/>
    </row>
    <row r="33" spans="1:8" ht="23" customHeight="1">
      <c r="A33" s="92"/>
      <c r="B33" s="93"/>
      <c r="C33" s="93"/>
      <c r="D33" s="93"/>
      <c r="E33" s="93"/>
      <c r="F33" s="93"/>
      <c r="G33" s="94"/>
    </row>
    <row r="34" spans="1:8">
      <c r="A34" s="15"/>
      <c r="B34" s="5"/>
      <c r="C34" s="5"/>
      <c r="D34" s="5"/>
      <c r="E34" s="5"/>
      <c r="F34" s="5"/>
    </row>
    <row r="35" spans="1:8">
      <c r="A35" s="5"/>
      <c r="B35" s="5"/>
      <c r="C35" s="5"/>
      <c r="D35" s="5"/>
      <c r="E35" s="5"/>
      <c r="F35" s="112" t="s">
        <v>56</v>
      </c>
      <c r="G35" s="113"/>
    </row>
    <row r="36" spans="1:8" ht="21" customHeight="1">
      <c r="A36" s="154" t="s">
        <v>84</v>
      </c>
      <c r="B36" s="154"/>
      <c r="C36" s="154"/>
      <c r="D36" s="162"/>
      <c r="E36" s="16"/>
      <c r="F36" s="230">
        <v>5203</v>
      </c>
      <c r="G36" s="231"/>
    </row>
    <row r="37" spans="1:8" ht="21" customHeight="1">
      <c r="A37" s="162"/>
      <c r="B37" s="162"/>
      <c r="C37" s="162"/>
      <c r="D37" s="162"/>
      <c r="E37" s="16"/>
      <c r="F37" s="232"/>
      <c r="G37" s="233"/>
    </row>
    <row r="38" spans="1:8">
      <c r="F38" s="111" t="s">
        <v>90</v>
      </c>
      <c r="G38" s="111"/>
    </row>
    <row r="40" spans="1:8">
      <c r="A40" s="1" t="s">
        <v>69</v>
      </c>
      <c r="B40" s="85" t="s">
        <v>18</v>
      </c>
      <c r="C40" s="85"/>
      <c r="D40" s="2" t="s">
        <v>19</v>
      </c>
      <c r="E40" s="2" t="s">
        <v>20</v>
      </c>
      <c r="F40" s="2" t="s">
        <v>21</v>
      </c>
      <c r="G40" s="3" t="s">
        <v>159</v>
      </c>
    </row>
    <row r="41" spans="1:8" ht="26" customHeight="1">
      <c r="A41" s="6"/>
      <c r="B41" s="84"/>
      <c r="C41" s="84"/>
      <c r="D41" s="7"/>
      <c r="E41" s="7"/>
      <c r="F41" s="7"/>
      <c r="G41" s="8" t="str">
        <f>IF((D41+E41+F41)=B41," ","error")</f>
        <v xml:space="preserve"> </v>
      </c>
      <c r="H41" s="263">
        <f>IF(A41&lt;&gt;"",1,0)</f>
        <v>0</v>
      </c>
    </row>
    <row r="42" spans="1:8" ht="26" customHeight="1">
      <c r="A42" s="9"/>
      <c r="B42" s="88"/>
      <c r="C42" s="88"/>
      <c r="D42" s="10"/>
      <c r="E42" s="10"/>
      <c r="F42" s="10"/>
      <c r="G42" s="8" t="str">
        <f>IF((D42+E42+F42)=B42," ","error")</f>
        <v xml:space="preserve"> </v>
      </c>
      <c r="H42" s="263">
        <f>IF(A42&lt;&gt;"",1,0)</f>
        <v>0</v>
      </c>
    </row>
    <row r="43" spans="1:8" ht="26" customHeight="1">
      <c r="A43" s="9"/>
      <c r="B43" s="88"/>
      <c r="C43" s="88"/>
      <c r="D43" s="10"/>
      <c r="E43" s="10"/>
      <c r="F43" s="10"/>
      <c r="G43" s="8" t="str">
        <f>IF((D43+E43+F43)=B43," ","error")</f>
        <v xml:space="preserve"> </v>
      </c>
      <c r="H43" s="263">
        <f>IF(A43&lt;&gt;"",1,0)</f>
        <v>0</v>
      </c>
    </row>
    <row r="44" spans="1:8" ht="26" customHeight="1">
      <c r="A44" s="9"/>
      <c r="B44" s="88"/>
      <c r="C44" s="88"/>
      <c r="D44" s="10"/>
      <c r="E44" s="10"/>
      <c r="F44" s="10"/>
      <c r="G44" s="8" t="str">
        <f>IF((D44+E44+F44)=B44," ","error")</f>
        <v xml:space="preserve"> </v>
      </c>
      <c r="H44" s="263">
        <f>IF(A44&lt;&gt;"",1,0)</f>
        <v>0</v>
      </c>
    </row>
    <row r="45" spans="1:8" ht="26" customHeight="1">
      <c r="A45" s="9"/>
      <c r="B45" s="88"/>
      <c r="C45" s="88"/>
      <c r="D45" s="10"/>
      <c r="E45" s="10"/>
      <c r="F45" s="10"/>
      <c r="G45" s="8" t="str">
        <f>IF((D45+E45+F45)=B45," ","error")</f>
        <v xml:space="preserve"> </v>
      </c>
      <c r="H45" s="263">
        <f>IF(A45&lt;&gt;"",1,0)</f>
        <v>0</v>
      </c>
    </row>
    <row r="46" spans="1:8" ht="26" customHeight="1">
      <c r="A46" s="9"/>
      <c r="B46" s="88"/>
      <c r="C46" s="88"/>
      <c r="D46" s="10"/>
      <c r="E46" s="10"/>
      <c r="F46" s="10"/>
      <c r="G46" s="8" t="str">
        <f>IF((D46+E46+F46)=B46," ","error")</f>
        <v xml:space="preserve"> </v>
      </c>
      <c r="H46" s="263">
        <f>IF(A46&lt;&gt;"",1,0)</f>
        <v>0</v>
      </c>
    </row>
    <row r="47" spans="1:8" ht="26" customHeight="1">
      <c r="A47" s="9"/>
      <c r="B47" s="88"/>
      <c r="C47" s="88"/>
      <c r="D47" s="10"/>
      <c r="E47" s="10"/>
      <c r="F47" s="10"/>
      <c r="G47" s="8" t="str">
        <f>IF((D47+E47+F47)=B47," ","error")</f>
        <v xml:space="preserve"> </v>
      </c>
      <c r="H47" s="263">
        <f>IF(A47&lt;&gt;"",1,0)</f>
        <v>0</v>
      </c>
    </row>
    <row r="48" spans="1:8" ht="26" customHeight="1">
      <c r="A48" s="9"/>
      <c r="B48" s="88"/>
      <c r="C48" s="88"/>
      <c r="D48" s="10"/>
      <c r="E48" s="10"/>
      <c r="F48" s="10"/>
      <c r="G48" s="8" t="str">
        <f>IF((D48+E48+F48)=B48," ","error")</f>
        <v xml:space="preserve"> </v>
      </c>
      <c r="H48" s="263">
        <f>IF(A48&lt;&gt;"",1,0)</f>
        <v>0</v>
      </c>
    </row>
    <row r="49" spans="1:8" ht="26" customHeight="1">
      <c r="A49" s="9"/>
      <c r="B49" s="88"/>
      <c r="C49" s="88"/>
      <c r="D49" s="10"/>
      <c r="E49" s="10"/>
      <c r="F49" s="10"/>
      <c r="G49" s="8" t="str">
        <f>IF((D49+E49+F49)=B49," ","error")</f>
        <v xml:space="preserve"> </v>
      </c>
      <c r="H49" s="263">
        <f>IF(A49&lt;&gt;"",1,0)</f>
        <v>0</v>
      </c>
    </row>
    <row r="50" spans="1:8" ht="26" customHeight="1">
      <c r="A50" s="9"/>
      <c r="B50" s="88"/>
      <c r="C50" s="88"/>
      <c r="D50" s="10"/>
      <c r="E50" s="10"/>
      <c r="F50" s="10"/>
      <c r="G50" s="8" t="str">
        <f>IF((D50+E50+F50)=B50," ","error")</f>
        <v xml:space="preserve"> </v>
      </c>
      <c r="H50" s="263">
        <f>IF(A50&lt;&gt;"",1,0)</f>
        <v>0</v>
      </c>
    </row>
    <row r="51" spans="1:8" ht="26" customHeight="1">
      <c r="A51" s="9"/>
      <c r="B51" s="88"/>
      <c r="C51" s="88"/>
      <c r="D51" s="10"/>
      <c r="E51" s="10"/>
      <c r="F51" s="10"/>
      <c r="G51" s="8" t="str">
        <f>IF((D51+E51+F51)=B51," ","error")</f>
        <v xml:space="preserve"> </v>
      </c>
      <c r="H51" s="263">
        <f>IF(A51&lt;&gt;"",1,0)</f>
        <v>0</v>
      </c>
    </row>
    <row r="52" spans="1:8" ht="26" customHeight="1">
      <c r="A52" s="9"/>
      <c r="B52" s="88"/>
      <c r="C52" s="88"/>
      <c r="D52" s="10"/>
      <c r="E52" s="10"/>
      <c r="F52" s="10"/>
      <c r="G52" s="8" t="str">
        <f>IF((D52+E52+F52)=B52," ","error")</f>
        <v xml:space="preserve"> </v>
      </c>
      <c r="H52" s="263">
        <f>IF(A52&lt;&gt;"",1,0)</f>
        <v>0</v>
      </c>
    </row>
    <row r="53" spans="1:8" ht="26" customHeight="1">
      <c r="A53" s="9"/>
      <c r="B53" s="88"/>
      <c r="C53" s="88"/>
      <c r="D53" s="10"/>
      <c r="E53" s="10"/>
      <c r="F53" s="10"/>
      <c r="G53" s="8" t="str">
        <f>IF((D53+E53+F53)=B53," ","error")</f>
        <v xml:space="preserve"> </v>
      </c>
      <c r="H53" s="263">
        <f>IF(A53&lt;&gt;"",1,0)</f>
        <v>0</v>
      </c>
    </row>
    <row r="54" spans="1:8" ht="26" customHeight="1">
      <c r="A54" s="9"/>
      <c r="B54" s="88"/>
      <c r="C54" s="88"/>
      <c r="D54" s="10"/>
      <c r="E54" s="10"/>
      <c r="F54" s="10"/>
      <c r="G54" s="8" t="str">
        <f>IF((D54+E54+F54)=B54," ","error")</f>
        <v xml:space="preserve"> </v>
      </c>
      <c r="H54" s="263">
        <f>IF(A54&lt;&gt;"",1,0)</f>
        <v>0</v>
      </c>
    </row>
    <row r="55" spans="1:8" ht="26" customHeight="1">
      <c r="A55" s="9"/>
      <c r="B55" s="88"/>
      <c r="C55" s="88"/>
      <c r="D55" s="10"/>
      <c r="E55" s="10"/>
      <c r="F55" s="10"/>
      <c r="G55" s="8" t="str">
        <f>IF((D55+E55+F55)=B55," ","error")</f>
        <v xml:space="preserve"> </v>
      </c>
      <c r="H55" s="263">
        <f>IF(A55&lt;&gt;"",1,0)</f>
        <v>0</v>
      </c>
    </row>
    <row r="56" spans="1:8" ht="26" customHeight="1">
      <c r="A56" s="9"/>
      <c r="B56" s="88"/>
      <c r="C56" s="88"/>
      <c r="D56" s="10"/>
      <c r="E56" s="10"/>
      <c r="F56" s="10"/>
      <c r="G56" s="8" t="str">
        <f>IF((D56+E56+F56)=B56," ","error")</f>
        <v xml:space="preserve"> </v>
      </c>
      <c r="H56" s="263">
        <f>IF(A56&lt;&gt;"",1,0)</f>
        <v>0</v>
      </c>
    </row>
    <row r="57" spans="1:8" ht="26" customHeight="1">
      <c r="A57" s="9"/>
      <c r="B57" s="88"/>
      <c r="C57" s="88"/>
      <c r="D57" s="10"/>
      <c r="E57" s="10"/>
      <c r="F57" s="10"/>
      <c r="G57" s="8" t="str">
        <f>IF((D57+E57+F57)=B57," ","error")</f>
        <v xml:space="preserve"> </v>
      </c>
      <c r="H57" s="263">
        <f>IF(A57&lt;&gt;"",1,0)</f>
        <v>0</v>
      </c>
    </row>
    <row r="58" spans="1:8" ht="26" customHeight="1">
      <c r="A58" s="9"/>
      <c r="B58" s="88"/>
      <c r="C58" s="88"/>
      <c r="D58" s="10"/>
      <c r="E58" s="10"/>
      <c r="F58" s="10"/>
      <c r="G58" s="8" t="str">
        <f>IF((D58+E58+F58)=B58," ","error")</f>
        <v xml:space="preserve"> </v>
      </c>
      <c r="H58" s="263">
        <f>IF(A58&lt;&gt;"",1,0)</f>
        <v>0</v>
      </c>
    </row>
    <row r="59" spans="1:8" ht="26" customHeight="1">
      <c r="A59" s="9"/>
      <c r="B59" s="88"/>
      <c r="C59" s="88"/>
      <c r="D59" s="10"/>
      <c r="E59" s="10"/>
      <c r="F59" s="10"/>
      <c r="G59" s="8" t="str">
        <f>IF((D59+E59+F59)=B59," ","error")</f>
        <v xml:space="preserve"> </v>
      </c>
      <c r="H59" s="263">
        <f>IF(A59&lt;&gt;"",1,0)</f>
        <v>0</v>
      </c>
    </row>
    <row r="60" spans="1:8" ht="26" customHeight="1">
      <c r="A60" s="11"/>
      <c r="B60" s="109"/>
      <c r="C60" s="109"/>
      <c r="D60" s="12"/>
      <c r="E60" s="12"/>
      <c r="F60" s="12"/>
      <c r="G60" s="8" t="str">
        <f>IF((D60+E60+F60)=B60," ","error")</f>
        <v xml:space="preserve"> </v>
      </c>
      <c r="H60" s="263">
        <f>IF(A60&lt;&gt;"",1,0)</f>
        <v>0</v>
      </c>
    </row>
    <row r="61" spans="1:8" ht="26" customHeight="1">
      <c r="A61" s="13" t="s">
        <v>23</v>
      </c>
      <c r="B61" s="110">
        <f>SUM(B41:B60)</f>
        <v>0</v>
      </c>
      <c r="C61" s="110"/>
      <c r="D61" s="14">
        <f>SUM(D41:D60)</f>
        <v>0</v>
      </c>
      <c r="E61" s="17">
        <f>SUM(E41:E60)</f>
        <v>0</v>
      </c>
      <c r="F61" s="17">
        <f>SUM(F41:F60)</f>
        <v>0</v>
      </c>
      <c r="G61" s="311" t="str">
        <f>IF((D61+E61+F61)=B61," ","error")</f>
        <v xml:space="preserve"> </v>
      </c>
    </row>
    <row r="62" spans="1:8" ht="26" customHeight="1">
      <c r="E62" s="129" t="s">
        <v>33</v>
      </c>
      <c r="F62" s="130"/>
      <c r="G62" s="18">
        <f>SUM(H41:H60)</f>
        <v>0</v>
      </c>
    </row>
    <row r="63" spans="1:8">
      <c r="A63" s="5"/>
      <c r="B63" s="5"/>
      <c r="C63" s="5"/>
      <c r="D63" s="5"/>
      <c r="E63" s="5"/>
      <c r="F63" s="112" t="s">
        <v>29</v>
      </c>
      <c r="G63" s="163"/>
    </row>
    <row r="64" spans="1:8" ht="21" customHeight="1">
      <c r="A64" s="154" t="s">
        <v>84</v>
      </c>
      <c r="B64" s="154"/>
      <c r="C64" s="154"/>
      <c r="D64" s="154"/>
      <c r="E64" s="16"/>
      <c r="F64" s="235">
        <v>5207</v>
      </c>
      <c r="G64" s="236"/>
    </row>
    <row r="65" spans="1:8" ht="21" customHeight="1">
      <c r="A65" s="154"/>
      <c r="B65" s="154"/>
      <c r="C65" s="154"/>
      <c r="D65" s="154"/>
      <c r="E65" s="16"/>
      <c r="F65" s="237"/>
      <c r="G65" s="238"/>
    </row>
    <row r="66" spans="1:8">
      <c r="F66" s="111" t="s">
        <v>17</v>
      </c>
      <c r="G66" s="111"/>
    </row>
    <row r="68" spans="1:8">
      <c r="A68" s="1" t="s">
        <v>69</v>
      </c>
      <c r="B68" s="85" t="s">
        <v>18</v>
      </c>
      <c r="C68" s="85"/>
      <c r="D68" s="2" t="s">
        <v>19</v>
      </c>
      <c r="E68" s="2" t="s">
        <v>20</v>
      </c>
      <c r="F68" s="2" t="s">
        <v>21</v>
      </c>
      <c r="G68" s="3" t="s">
        <v>22</v>
      </c>
    </row>
    <row r="69" spans="1:8" ht="26" customHeight="1">
      <c r="A69" s="6" t="s">
        <v>92</v>
      </c>
      <c r="B69" s="84">
        <v>400</v>
      </c>
      <c r="C69" s="84"/>
      <c r="D69" s="7">
        <v>400</v>
      </c>
      <c r="E69" s="7">
        <v>0</v>
      </c>
      <c r="F69" s="7">
        <v>0</v>
      </c>
      <c r="G69" s="8" t="str">
        <f>IF((D69+E69+F69)=B69," ","error")</f>
        <v xml:space="preserve"> </v>
      </c>
      <c r="H69" s="263">
        <f>IF(A69&lt;&gt;"",1,0)</f>
        <v>1</v>
      </c>
    </row>
    <row r="70" spans="1:8" ht="26" customHeight="1">
      <c r="A70" s="9" t="s">
        <v>93</v>
      </c>
      <c r="B70" s="88">
        <v>400</v>
      </c>
      <c r="C70" s="88"/>
      <c r="D70" s="10">
        <v>400</v>
      </c>
      <c r="E70" s="10">
        <v>0</v>
      </c>
      <c r="F70" s="10">
        <v>0</v>
      </c>
      <c r="G70" s="8" t="str">
        <f>IF((D70+E70+F70)=B70," ","error")</f>
        <v xml:space="preserve"> </v>
      </c>
      <c r="H70" s="263">
        <f>IF(A70&lt;&gt;"",1,0)</f>
        <v>1</v>
      </c>
    </row>
    <row r="71" spans="1:8" ht="26" customHeight="1">
      <c r="A71" s="9"/>
      <c r="B71" s="88"/>
      <c r="C71" s="88"/>
      <c r="D71" s="10"/>
      <c r="E71" s="10"/>
      <c r="F71" s="10"/>
      <c r="G71" s="8" t="str">
        <f>IF((D71+E71+F71)=B71," ","error")</f>
        <v xml:space="preserve"> </v>
      </c>
      <c r="H71" s="263">
        <f>IF(A71&lt;&gt;"",1,0)</f>
        <v>0</v>
      </c>
    </row>
    <row r="72" spans="1:8" ht="26" customHeight="1">
      <c r="A72" s="9"/>
      <c r="B72" s="88"/>
      <c r="C72" s="88"/>
      <c r="D72" s="48"/>
      <c r="E72" s="10"/>
      <c r="F72" s="10"/>
      <c r="G72" s="8" t="str">
        <f>IF((D72+E72+F72)=B72," ","error")</f>
        <v xml:space="preserve"> </v>
      </c>
      <c r="H72" s="263">
        <f>IF(A72&lt;&gt;"",1,0)</f>
        <v>0</v>
      </c>
    </row>
    <row r="73" spans="1:8" ht="26" customHeight="1">
      <c r="A73" s="9"/>
      <c r="B73" s="88"/>
      <c r="C73" s="88"/>
      <c r="D73" s="10"/>
      <c r="E73" s="10"/>
      <c r="F73" s="10"/>
      <c r="G73" s="8" t="str">
        <f>IF((D73+E73+F73)=B73," ","error")</f>
        <v xml:space="preserve"> </v>
      </c>
      <c r="H73" s="263">
        <f>IF(A73&lt;&gt;"",1,0)</f>
        <v>0</v>
      </c>
    </row>
    <row r="74" spans="1:8" ht="26" customHeight="1">
      <c r="A74" s="9"/>
      <c r="B74" s="88"/>
      <c r="C74" s="88"/>
      <c r="D74" s="10"/>
      <c r="E74" s="10"/>
      <c r="F74" s="10"/>
      <c r="G74" s="8" t="str">
        <f>IF((D74+E74+F74)=B74," ","error")</f>
        <v xml:space="preserve"> </v>
      </c>
      <c r="H74" s="263">
        <f>IF(A74&lt;&gt;"",1,0)</f>
        <v>0</v>
      </c>
    </row>
    <row r="75" spans="1:8" ht="26" customHeight="1">
      <c r="A75" s="9"/>
      <c r="B75" s="88"/>
      <c r="C75" s="88"/>
      <c r="D75" s="10"/>
      <c r="E75" s="10"/>
      <c r="F75" s="10"/>
      <c r="G75" s="8" t="str">
        <f t="shared" ref="G75:G88" si="0">IF((D75+E75+F75)=B75," ","error")</f>
        <v xml:space="preserve"> </v>
      </c>
      <c r="H75" s="263">
        <f>IF(A75&lt;&gt;"",1,0)</f>
        <v>0</v>
      </c>
    </row>
    <row r="76" spans="1:8" ht="26" customHeight="1">
      <c r="A76" s="9"/>
      <c r="B76" s="88"/>
      <c r="C76" s="88"/>
      <c r="D76" s="10"/>
      <c r="E76" s="10"/>
      <c r="F76" s="10"/>
      <c r="G76" s="8" t="str">
        <f t="shared" si="0"/>
        <v xml:space="preserve"> </v>
      </c>
      <c r="H76" s="263">
        <f>IF(A76&lt;&gt;"",1,0)</f>
        <v>0</v>
      </c>
    </row>
    <row r="77" spans="1:8" ht="26" customHeight="1">
      <c r="A77" s="9"/>
      <c r="B77" s="88"/>
      <c r="C77" s="88"/>
      <c r="D77" s="10"/>
      <c r="E77" s="10"/>
      <c r="F77" s="36"/>
      <c r="G77" s="8" t="str">
        <f t="shared" si="0"/>
        <v xml:space="preserve"> </v>
      </c>
      <c r="H77" s="263">
        <f>IF(A77&lt;&gt;"",1,0)</f>
        <v>0</v>
      </c>
    </row>
    <row r="78" spans="1:8" ht="26" customHeight="1">
      <c r="A78" s="9"/>
      <c r="B78" s="88"/>
      <c r="C78" s="88"/>
      <c r="D78" s="10"/>
      <c r="E78" s="10"/>
      <c r="F78" s="10"/>
      <c r="G78" s="8" t="str">
        <f t="shared" si="0"/>
        <v xml:space="preserve"> </v>
      </c>
      <c r="H78" s="263">
        <f>IF(A78&lt;&gt;"",1,0)</f>
        <v>0</v>
      </c>
    </row>
    <row r="79" spans="1:8" ht="26" customHeight="1">
      <c r="A79" s="9"/>
      <c r="B79" s="88"/>
      <c r="C79" s="88"/>
      <c r="D79" s="10"/>
      <c r="E79" s="10"/>
      <c r="F79" s="10"/>
      <c r="G79" s="8" t="str">
        <f t="shared" si="0"/>
        <v xml:space="preserve"> </v>
      </c>
      <c r="H79" s="263">
        <f>IF(A79&lt;&gt;"",1,0)</f>
        <v>0</v>
      </c>
    </row>
    <row r="80" spans="1:8" ht="26" customHeight="1">
      <c r="A80" s="9"/>
      <c r="B80" s="88"/>
      <c r="C80" s="88"/>
      <c r="D80" s="10"/>
      <c r="E80" s="10"/>
      <c r="F80" s="10"/>
      <c r="G80" s="8" t="str">
        <f t="shared" si="0"/>
        <v xml:space="preserve"> </v>
      </c>
      <c r="H80" s="263">
        <f>IF(A80&lt;&gt;"",1,0)</f>
        <v>0</v>
      </c>
    </row>
    <row r="81" spans="1:8" ht="26" customHeight="1">
      <c r="A81" s="9"/>
      <c r="B81" s="88"/>
      <c r="C81" s="88"/>
      <c r="D81" s="10"/>
      <c r="E81" s="10"/>
      <c r="F81" s="10"/>
      <c r="G81" s="8" t="str">
        <f t="shared" si="0"/>
        <v xml:space="preserve"> </v>
      </c>
      <c r="H81" s="263">
        <f>IF(A81&lt;&gt;"",1,0)</f>
        <v>0</v>
      </c>
    </row>
    <row r="82" spans="1:8" ht="26" customHeight="1">
      <c r="A82" s="9"/>
      <c r="B82" s="88"/>
      <c r="C82" s="88"/>
      <c r="D82" s="10"/>
      <c r="E82" s="10"/>
      <c r="F82" s="10"/>
      <c r="G82" s="8" t="str">
        <f t="shared" si="0"/>
        <v xml:space="preserve"> </v>
      </c>
      <c r="H82" s="263">
        <f>IF(A82&lt;&gt;"",1,0)</f>
        <v>0</v>
      </c>
    </row>
    <row r="83" spans="1:8" ht="26" customHeight="1">
      <c r="A83" s="9"/>
      <c r="B83" s="88"/>
      <c r="C83" s="88"/>
      <c r="D83" s="10"/>
      <c r="E83" s="10"/>
      <c r="F83" s="10"/>
      <c r="G83" s="8" t="str">
        <f t="shared" si="0"/>
        <v xml:space="preserve"> </v>
      </c>
      <c r="H83" s="263">
        <f>IF(A83&lt;&gt;"",1,0)</f>
        <v>0</v>
      </c>
    </row>
    <row r="84" spans="1:8" ht="26" customHeight="1">
      <c r="A84" s="9"/>
      <c r="B84" s="88"/>
      <c r="C84" s="88"/>
      <c r="D84" s="10"/>
      <c r="E84" s="10"/>
      <c r="F84" s="10"/>
      <c r="G84" s="8" t="str">
        <f t="shared" si="0"/>
        <v xml:space="preserve"> </v>
      </c>
      <c r="H84" s="263">
        <f>IF(A84&lt;&gt;"",1,0)</f>
        <v>0</v>
      </c>
    </row>
    <row r="85" spans="1:8" ht="26" customHeight="1">
      <c r="A85" s="9"/>
      <c r="B85" s="88"/>
      <c r="C85" s="88"/>
      <c r="D85" s="10"/>
      <c r="E85" s="10"/>
      <c r="F85" s="10"/>
      <c r="G85" s="8" t="str">
        <f t="shared" si="0"/>
        <v xml:space="preserve"> </v>
      </c>
      <c r="H85" s="263">
        <f>IF(A85&lt;&gt;"",1,0)</f>
        <v>0</v>
      </c>
    </row>
    <row r="86" spans="1:8" ht="26" customHeight="1">
      <c r="A86" s="9"/>
      <c r="B86" s="88"/>
      <c r="C86" s="88"/>
      <c r="D86" s="10"/>
      <c r="E86" s="10"/>
      <c r="F86" s="10"/>
      <c r="G86" s="8" t="str">
        <f t="shared" si="0"/>
        <v xml:space="preserve"> </v>
      </c>
      <c r="H86" s="263">
        <f>IF(A86&lt;&gt;"",1,0)</f>
        <v>0</v>
      </c>
    </row>
    <row r="87" spans="1:8" ht="26" customHeight="1">
      <c r="A87" s="9"/>
      <c r="B87" s="88"/>
      <c r="C87" s="88"/>
      <c r="D87" s="10"/>
      <c r="E87" s="10"/>
      <c r="F87" s="10"/>
      <c r="G87" s="8" t="str">
        <f t="shared" si="0"/>
        <v xml:space="preserve"> </v>
      </c>
      <c r="H87" s="263">
        <f>IF(A87&lt;&gt;"",1,0)</f>
        <v>0</v>
      </c>
    </row>
    <row r="88" spans="1:8" ht="26" customHeight="1">
      <c r="A88" s="11"/>
      <c r="B88" s="109"/>
      <c r="C88" s="109"/>
      <c r="D88" s="12"/>
      <c r="E88" s="12"/>
      <c r="F88" s="12"/>
      <c r="G88" s="8" t="str">
        <f t="shared" si="0"/>
        <v xml:space="preserve"> </v>
      </c>
      <c r="H88" s="263">
        <f>IF(A88&lt;&gt;"",1,0)</f>
        <v>0</v>
      </c>
    </row>
    <row r="89" spans="1:8" ht="26" customHeight="1">
      <c r="A89" s="13" t="s">
        <v>23</v>
      </c>
      <c r="B89" s="110">
        <f>SUM(B69:B88)</f>
        <v>800</v>
      </c>
      <c r="C89" s="110"/>
      <c r="D89" s="14">
        <f>SUM(D69:D88)</f>
        <v>800</v>
      </c>
      <c r="E89" s="14">
        <f>SUM(E69:E88)</f>
        <v>0</v>
      </c>
      <c r="F89" s="14">
        <f>SUM(F69:F88)</f>
        <v>0</v>
      </c>
      <c r="G89" s="311" t="str">
        <f>IF((D89+E89+F89)=B89," ","error")</f>
        <v xml:space="preserve"> </v>
      </c>
      <c r="H89" s="263"/>
    </row>
    <row r="90" spans="1:8" ht="26" customHeight="1">
      <c r="E90" s="129" t="s">
        <v>33</v>
      </c>
      <c r="F90" s="130"/>
      <c r="G90" s="42">
        <f>SUM(H69:H88)</f>
        <v>2</v>
      </c>
      <c r="H90" s="263"/>
    </row>
    <row r="91" spans="1:8">
      <c r="A91" s="5"/>
      <c r="B91" s="5"/>
      <c r="C91" s="5"/>
      <c r="D91" s="5"/>
      <c r="E91" s="5"/>
      <c r="F91" s="112" t="s">
        <v>56</v>
      </c>
      <c r="G91" s="113"/>
      <c r="H91" s="263"/>
    </row>
    <row r="92" spans="1:8" ht="21" customHeight="1">
      <c r="A92" s="154" t="s">
        <v>27</v>
      </c>
      <c r="B92" s="154"/>
      <c r="C92" s="154"/>
      <c r="D92" s="154"/>
      <c r="E92" s="16"/>
      <c r="F92" s="239">
        <v>5213</v>
      </c>
      <c r="G92" s="240"/>
      <c r="H92" s="263"/>
    </row>
    <row r="93" spans="1:8" ht="21" customHeight="1">
      <c r="A93" s="154"/>
      <c r="B93" s="154"/>
      <c r="C93" s="154"/>
      <c r="D93" s="154"/>
      <c r="E93" s="16"/>
      <c r="F93" s="241"/>
      <c r="G93" s="242"/>
      <c r="H93" s="263"/>
    </row>
    <row r="94" spans="1:8">
      <c r="F94" s="111" t="s">
        <v>91</v>
      </c>
      <c r="G94" s="111"/>
      <c r="H94" s="263"/>
    </row>
    <row r="95" spans="1:8">
      <c r="H95" s="263"/>
    </row>
    <row r="96" spans="1:8">
      <c r="A96" s="1" t="s">
        <v>69</v>
      </c>
      <c r="B96" s="85" t="s">
        <v>18</v>
      </c>
      <c r="C96" s="85"/>
      <c r="D96" s="2" t="s">
        <v>19</v>
      </c>
      <c r="E96" s="2" t="s">
        <v>20</v>
      </c>
      <c r="F96" s="2" t="s">
        <v>21</v>
      </c>
      <c r="G96" s="3" t="s">
        <v>22</v>
      </c>
      <c r="H96" s="263"/>
    </row>
    <row r="97" spans="1:8" ht="26" customHeight="1">
      <c r="A97" s="6"/>
      <c r="B97" s="84"/>
      <c r="C97" s="84"/>
      <c r="D97" s="7"/>
      <c r="E97" s="7"/>
      <c r="F97" s="7"/>
      <c r="G97" s="8" t="str">
        <f t="shared" ref="G97" si="1">IF((D97+E97+F97)=B97," ","error")</f>
        <v xml:space="preserve"> </v>
      </c>
      <c r="H97" s="263">
        <f>IF(A97&lt;&gt;"",1,0)</f>
        <v>0</v>
      </c>
    </row>
    <row r="98" spans="1:8" ht="26" customHeight="1">
      <c r="A98" s="9"/>
      <c r="B98" s="88"/>
      <c r="C98" s="88"/>
      <c r="D98" s="10"/>
      <c r="E98" s="10"/>
      <c r="F98" s="10"/>
      <c r="G98" s="8" t="str">
        <f t="shared" ref="G98:G117" si="2">IF((D98+E98+F98)=B98," ","error")</f>
        <v xml:space="preserve"> </v>
      </c>
      <c r="H98" s="263">
        <f>IF(A98&lt;&gt;"",1,0)</f>
        <v>0</v>
      </c>
    </row>
    <row r="99" spans="1:8" ht="26" customHeight="1">
      <c r="A99" s="9"/>
      <c r="B99" s="88"/>
      <c r="C99" s="88"/>
      <c r="D99" s="10"/>
      <c r="E99" s="10"/>
      <c r="F99" s="10"/>
      <c r="G99" s="8" t="str">
        <f t="shared" si="2"/>
        <v xml:space="preserve"> </v>
      </c>
      <c r="H99" s="263">
        <f>IF(A99&lt;&gt;"",1,0)</f>
        <v>0</v>
      </c>
    </row>
    <row r="100" spans="1:8" ht="26" customHeight="1">
      <c r="A100" s="9"/>
      <c r="B100" s="88"/>
      <c r="C100" s="88"/>
      <c r="D100" s="10"/>
      <c r="E100" s="10"/>
      <c r="F100" s="10"/>
      <c r="G100" s="8" t="str">
        <f t="shared" si="2"/>
        <v xml:space="preserve"> </v>
      </c>
      <c r="H100" s="263">
        <f>IF(A100&lt;&gt;"",1,0)</f>
        <v>0</v>
      </c>
    </row>
    <row r="101" spans="1:8" ht="26" customHeight="1">
      <c r="A101" s="9"/>
      <c r="B101" s="88"/>
      <c r="C101" s="88"/>
      <c r="D101" s="10"/>
      <c r="E101" s="10"/>
      <c r="F101" s="10"/>
      <c r="G101" s="8" t="str">
        <f t="shared" si="2"/>
        <v xml:space="preserve"> </v>
      </c>
      <c r="H101" s="263">
        <f>IF(A101&lt;&gt;"",1,0)</f>
        <v>0</v>
      </c>
    </row>
    <row r="102" spans="1:8" ht="26" customHeight="1">
      <c r="A102" s="9"/>
      <c r="B102" s="88"/>
      <c r="C102" s="88"/>
      <c r="D102" s="10"/>
      <c r="E102" s="10"/>
      <c r="F102" s="10"/>
      <c r="G102" s="8" t="str">
        <f t="shared" si="2"/>
        <v xml:space="preserve"> </v>
      </c>
      <c r="H102" s="263">
        <f>IF(A102&lt;&gt;"",1,0)</f>
        <v>0</v>
      </c>
    </row>
    <row r="103" spans="1:8" ht="26" customHeight="1">
      <c r="A103" s="9"/>
      <c r="B103" s="88"/>
      <c r="C103" s="88"/>
      <c r="D103" s="10"/>
      <c r="E103" s="10"/>
      <c r="F103" s="10"/>
      <c r="G103" s="8" t="str">
        <f t="shared" si="2"/>
        <v xml:space="preserve"> </v>
      </c>
      <c r="H103" s="263">
        <f>IF(A103&lt;&gt;"",1,0)</f>
        <v>0</v>
      </c>
    </row>
    <row r="104" spans="1:8" ht="26" customHeight="1">
      <c r="A104" s="9"/>
      <c r="B104" s="88"/>
      <c r="C104" s="88"/>
      <c r="D104" s="10"/>
      <c r="E104" s="10"/>
      <c r="F104" s="10"/>
      <c r="G104" s="8" t="str">
        <f t="shared" si="2"/>
        <v xml:space="preserve"> </v>
      </c>
      <c r="H104" s="263">
        <f>IF(A104&lt;&gt;"",1,0)</f>
        <v>0</v>
      </c>
    </row>
    <row r="105" spans="1:8" ht="26" customHeight="1">
      <c r="A105" s="9"/>
      <c r="B105" s="88"/>
      <c r="C105" s="88"/>
      <c r="D105" s="10"/>
      <c r="E105" s="10"/>
      <c r="F105" s="10"/>
      <c r="G105" s="8" t="str">
        <f t="shared" si="2"/>
        <v xml:space="preserve"> </v>
      </c>
      <c r="H105" s="263">
        <f>IF(A105&lt;&gt;"",1,0)</f>
        <v>0</v>
      </c>
    </row>
    <row r="106" spans="1:8" ht="26" customHeight="1">
      <c r="A106" s="9"/>
      <c r="B106" s="88"/>
      <c r="C106" s="88"/>
      <c r="D106" s="10"/>
      <c r="E106" s="10"/>
      <c r="F106" s="10"/>
      <c r="G106" s="8" t="str">
        <f t="shared" si="2"/>
        <v xml:space="preserve"> </v>
      </c>
      <c r="H106" s="263">
        <f>IF(A106&lt;&gt;"",1,0)</f>
        <v>0</v>
      </c>
    </row>
    <row r="107" spans="1:8" ht="26" customHeight="1">
      <c r="A107" s="9"/>
      <c r="B107" s="88"/>
      <c r="C107" s="88"/>
      <c r="D107" s="10"/>
      <c r="E107" s="10"/>
      <c r="F107" s="10"/>
      <c r="G107" s="8" t="str">
        <f t="shared" si="2"/>
        <v xml:space="preserve"> </v>
      </c>
      <c r="H107" s="263">
        <f>IF(A107&lt;&gt;"",1,0)</f>
        <v>0</v>
      </c>
    </row>
    <row r="108" spans="1:8" ht="26" customHeight="1">
      <c r="A108" s="9"/>
      <c r="B108" s="88"/>
      <c r="C108" s="88"/>
      <c r="D108" s="10"/>
      <c r="E108" s="10"/>
      <c r="F108" s="10"/>
      <c r="G108" s="8" t="str">
        <f t="shared" si="2"/>
        <v xml:space="preserve"> </v>
      </c>
      <c r="H108" s="263">
        <f>IF(A108&lt;&gt;"",1,0)</f>
        <v>0</v>
      </c>
    </row>
    <row r="109" spans="1:8" ht="26" customHeight="1">
      <c r="A109" s="9"/>
      <c r="B109" s="88"/>
      <c r="C109" s="88"/>
      <c r="D109" s="10"/>
      <c r="E109" s="10"/>
      <c r="F109" s="10"/>
      <c r="G109" s="8" t="str">
        <f t="shared" si="2"/>
        <v xml:space="preserve"> </v>
      </c>
      <c r="H109" s="263">
        <f>IF(A109&lt;&gt;"",1,0)</f>
        <v>0</v>
      </c>
    </row>
    <row r="110" spans="1:8" ht="26" customHeight="1">
      <c r="A110" s="9"/>
      <c r="B110" s="88"/>
      <c r="C110" s="88"/>
      <c r="D110" s="10"/>
      <c r="E110" s="10"/>
      <c r="F110" s="10"/>
      <c r="G110" s="8" t="str">
        <f t="shared" si="2"/>
        <v xml:space="preserve"> </v>
      </c>
      <c r="H110" s="263">
        <f>IF(A110&lt;&gt;"",1,0)</f>
        <v>0</v>
      </c>
    </row>
    <row r="111" spans="1:8" ht="26" customHeight="1">
      <c r="A111" s="9"/>
      <c r="B111" s="88"/>
      <c r="C111" s="88"/>
      <c r="D111" s="10"/>
      <c r="E111" s="10"/>
      <c r="F111" s="10"/>
      <c r="G111" s="8" t="str">
        <f t="shared" si="2"/>
        <v xml:space="preserve"> </v>
      </c>
      <c r="H111" s="263">
        <f>IF(A111&lt;&gt;"",1,0)</f>
        <v>0</v>
      </c>
    </row>
    <row r="112" spans="1:8" ht="26" customHeight="1">
      <c r="A112" s="9"/>
      <c r="B112" s="88"/>
      <c r="C112" s="88"/>
      <c r="D112" s="10"/>
      <c r="E112" s="10"/>
      <c r="F112" s="10"/>
      <c r="G112" s="8" t="str">
        <f t="shared" si="2"/>
        <v xml:space="preserve"> </v>
      </c>
      <c r="H112" s="263">
        <f>IF(A112&lt;&gt;"",1,0)</f>
        <v>0</v>
      </c>
    </row>
    <row r="113" spans="1:8" ht="26" customHeight="1">
      <c r="A113" s="9"/>
      <c r="B113" s="88"/>
      <c r="C113" s="88"/>
      <c r="D113" s="10"/>
      <c r="E113" s="10"/>
      <c r="F113" s="10"/>
      <c r="G113" s="8" t="str">
        <f t="shared" si="2"/>
        <v xml:space="preserve"> </v>
      </c>
      <c r="H113" s="263">
        <f>IF(A113&lt;&gt;"",1,0)</f>
        <v>0</v>
      </c>
    </row>
    <row r="114" spans="1:8" ht="26" customHeight="1">
      <c r="A114" s="9"/>
      <c r="B114" s="88"/>
      <c r="C114" s="88"/>
      <c r="D114" s="10"/>
      <c r="E114" s="10"/>
      <c r="F114" s="10"/>
      <c r="G114" s="8" t="str">
        <f t="shared" si="2"/>
        <v xml:space="preserve"> </v>
      </c>
      <c r="H114" s="263">
        <f>IF(A114&lt;&gt;"",1,0)</f>
        <v>0</v>
      </c>
    </row>
    <row r="115" spans="1:8" ht="26" customHeight="1">
      <c r="A115" s="9"/>
      <c r="B115" s="88"/>
      <c r="C115" s="88"/>
      <c r="D115" s="10"/>
      <c r="E115" s="10"/>
      <c r="F115" s="10"/>
      <c r="G115" s="8" t="str">
        <f t="shared" si="2"/>
        <v xml:space="preserve"> </v>
      </c>
      <c r="H115" s="263">
        <f>IF(A115&lt;&gt;"",1,0)</f>
        <v>0</v>
      </c>
    </row>
    <row r="116" spans="1:8" ht="26" customHeight="1">
      <c r="A116" s="11"/>
      <c r="B116" s="109"/>
      <c r="C116" s="109"/>
      <c r="D116" s="12"/>
      <c r="E116" s="12"/>
      <c r="F116" s="12"/>
      <c r="G116" s="8" t="str">
        <f t="shared" si="2"/>
        <v xml:space="preserve"> </v>
      </c>
      <c r="H116" s="263">
        <f>IF(A116&lt;&gt;"",1,0)</f>
        <v>0</v>
      </c>
    </row>
    <row r="117" spans="1:8" ht="26" customHeight="1">
      <c r="A117" s="13" t="s">
        <v>23</v>
      </c>
      <c r="B117" s="110">
        <f>SUM(B97:B116)</f>
        <v>0</v>
      </c>
      <c r="C117" s="110"/>
      <c r="D117" s="14">
        <f>SUM(D97:D116)</f>
        <v>0</v>
      </c>
      <c r="E117" s="14">
        <f>SUM(E97:E116)</f>
        <v>0</v>
      </c>
      <c r="F117" s="14">
        <f>SUM(F97:F116)</f>
        <v>0</v>
      </c>
      <c r="G117" s="311" t="str">
        <f t="shared" si="2"/>
        <v xml:space="preserve"> </v>
      </c>
      <c r="H117" s="263"/>
    </row>
    <row r="118" spans="1:8" ht="26" customHeight="1">
      <c r="E118" s="129" t="s">
        <v>33</v>
      </c>
      <c r="F118" s="130"/>
      <c r="G118" s="18">
        <f>SUM(H97:H116)</f>
        <v>0</v>
      </c>
      <c r="H118" s="263"/>
    </row>
    <row r="119" spans="1:8">
      <c r="A119" s="5"/>
      <c r="B119" s="5"/>
      <c r="C119" s="5"/>
      <c r="D119" s="5"/>
      <c r="E119" s="5"/>
      <c r="F119" s="112" t="s">
        <v>56</v>
      </c>
      <c r="G119" s="113"/>
      <c r="H119" s="263"/>
    </row>
    <row r="120" spans="1:8" ht="21" customHeight="1">
      <c r="A120" s="154" t="s">
        <v>27</v>
      </c>
      <c r="B120" s="154"/>
      <c r="C120" s="154"/>
      <c r="D120" s="154"/>
      <c r="E120" s="16"/>
      <c r="F120" s="156">
        <v>5219</v>
      </c>
      <c r="G120" s="157"/>
      <c r="H120" s="263"/>
    </row>
    <row r="121" spans="1:8" ht="21" customHeight="1">
      <c r="A121" s="154"/>
      <c r="B121" s="154"/>
      <c r="C121" s="154"/>
      <c r="D121" s="154"/>
      <c r="E121" s="16"/>
      <c r="F121" s="158"/>
      <c r="G121" s="159"/>
      <c r="H121" s="263"/>
    </row>
    <row r="122" spans="1:8">
      <c r="F122" s="111" t="s">
        <v>24</v>
      </c>
      <c r="G122" s="111"/>
      <c r="H122" s="263"/>
    </row>
    <row r="123" spans="1:8">
      <c r="H123" s="263"/>
    </row>
    <row r="124" spans="1:8">
      <c r="A124" s="1" t="s">
        <v>69</v>
      </c>
      <c r="B124" s="85" t="s">
        <v>18</v>
      </c>
      <c r="C124" s="85"/>
      <c r="D124" s="2" t="s">
        <v>19</v>
      </c>
      <c r="E124" s="2" t="s">
        <v>20</v>
      </c>
      <c r="F124" s="2" t="s">
        <v>21</v>
      </c>
      <c r="G124" s="3" t="s">
        <v>22</v>
      </c>
      <c r="H124" s="263"/>
    </row>
    <row r="125" spans="1:8" ht="26" customHeight="1">
      <c r="A125" s="6" t="s">
        <v>94</v>
      </c>
      <c r="B125" s="84">
        <v>400</v>
      </c>
      <c r="C125" s="84"/>
      <c r="D125" s="7">
        <v>400</v>
      </c>
      <c r="E125" s="7">
        <v>0</v>
      </c>
      <c r="F125" s="7">
        <v>0</v>
      </c>
      <c r="G125" s="8" t="str">
        <f t="shared" ref="G125:G145" si="3">IF((D125+E125+F125)=B125," ","error")</f>
        <v xml:space="preserve"> </v>
      </c>
      <c r="H125" s="263">
        <f>IF(A125&lt;&gt;"",1,0)</f>
        <v>1</v>
      </c>
    </row>
    <row r="126" spans="1:8" ht="26" customHeight="1">
      <c r="A126" s="9"/>
      <c r="B126" s="88"/>
      <c r="C126" s="88"/>
      <c r="D126" s="10"/>
      <c r="E126" s="10"/>
      <c r="F126" s="10"/>
      <c r="G126" s="8" t="str">
        <f t="shared" si="3"/>
        <v xml:space="preserve"> </v>
      </c>
      <c r="H126" s="263">
        <f>IF(A126&lt;&gt;"",1,0)</f>
        <v>0</v>
      </c>
    </row>
    <row r="127" spans="1:8" ht="26" customHeight="1">
      <c r="A127" s="9"/>
      <c r="B127" s="88"/>
      <c r="C127" s="88"/>
      <c r="D127" s="10"/>
      <c r="E127" s="10"/>
      <c r="F127" s="10"/>
      <c r="G127" s="8" t="str">
        <f t="shared" si="3"/>
        <v xml:space="preserve"> </v>
      </c>
      <c r="H127" s="263">
        <f>IF(A127&lt;&gt;"",1,0)</f>
        <v>0</v>
      </c>
    </row>
    <row r="128" spans="1:8" ht="26" customHeight="1">
      <c r="A128" s="9"/>
      <c r="B128" s="88"/>
      <c r="C128" s="88"/>
      <c r="D128" s="10"/>
      <c r="E128" s="10"/>
      <c r="F128" s="10"/>
      <c r="G128" s="8" t="str">
        <f t="shared" si="3"/>
        <v xml:space="preserve"> </v>
      </c>
      <c r="H128" s="263">
        <f>IF(A128&lt;&gt;"",1,0)</f>
        <v>0</v>
      </c>
    </row>
    <row r="129" spans="1:8" ht="26" customHeight="1">
      <c r="A129" s="9"/>
      <c r="B129" s="88"/>
      <c r="C129" s="88"/>
      <c r="D129" s="47"/>
      <c r="E129" s="10"/>
      <c r="F129" s="10"/>
      <c r="G129" s="8" t="str">
        <f t="shared" si="3"/>
        <v xml:space="preserve"> </v>
      </c>
      <c r="H129" s="263">
        <f>IF(A129&lt;&gt;"",1,0)</f>
        <v>0</v>
      </c>
    </row>
    <row r="130" spans="1:8" ht="26" customHeight="1">
      <c r="A130" s="9"/>
      <c r="B130" s="88"/>
      <c r="C130" s="88"/>
      <c r="D130" s="10"/>
      <c r="E130" s="10"/>
      <c r="F130" s="10"/>
      <c r="G130" s="8" t="str">
        <f t="shared" si="3"/>
        <v xml:space="preserve"> </v>
      </c>
      <c r="H130" s="263">
        <f>IF(A130&lt;&gt;"",1,0)</f>
        <v>0</v>
      </c>
    </row>
    <row r="131" spans="1:8" ht="26" customHeight="1">
      <c r="A131" s="9"/>
      <c r="B131" s="88"/>
      <c r="C131" s="88"/>
      <c r="D131" s="10"/>
      <c r="E131" s="10"/>
      <c r="F131" s="10"/>
      <c r="G131" s="8" t="str">
        <f t="shared" si="3"/>
        <v xml:space="preserve"> </v>
      </c>
      <c r="H131" s="263">
        <f>IF(A131&lt;&gt;"",1,0)</f>
        <v>0</v>
      </c>
    </row>
    <row r="132" spans="1:8" ht="26" customHeight="1">
      <c r="A132" s="9"/>
      <c r="B132" s="88"/>
      <c r="C132" s="88"/>
      <c r="D132" s="10"/>
      <c r="E132" s="10"/>
      <c r="F132" s="10"/>
      <c r="G132" s="8" t="str">
        <f t="shared" si="3"/>
        <v xml:space="preserve"> </v>
      </c>
      <c r="H132" s="263">
        <f>IF(A132&lt;&gt;"",1,0)</f>
        <v>0</v>
      </c>
    </row>
    <row r="133" spans="1:8" ht="26" customHeight="1">
      <c r="A133" s="9"/>
      <c r="B133" s="88"/>
      <c r="C133" s="88"/>
      <c r="D133" s="10"/>
      <c r="E133" s="10"/>
      <c r="F133" s="10"/>
      <c r="G133" s="8" t="str">
        <f t="shared" si="3"/>
        <v xml:space="preserve"> </v>
      </c>
      <c r="H133" s="263">
        <f>IF(A133&lt;&gt;"",1,0)</f>
        <v>0</v>
      </c>
    </row>
    <row r="134" spans="1:8" ht="26" customHeight="1">
      <c r="A134" s="9"/>
      <c r="B134" s="88"/>
      <c r="C134" s="88"/>
      <c r="D134" s="10"/>
      <c r="E134" s="10"/>
      <c r="F134" s="10"/>
      <c r="G134" s="8" t="str">
        <f t="shared" si="3"/>
        <v xml:space="preserve"> </v>
      </c>
      <c r="H134" s="263">
        <f>IF(A134&lt;&gt;"",1,0)</f>
        <v>0</v>
      </c>
    </row>
    <row r="135" spans="1:8" ht="26" customHeight="1">
      <c r="A135" s="9"/>
      <c r="B135" s="88"/>
      <c r="C135" s="88"/>
      <c r="D135" s="10"/>
      <c r="E135" s="10"/>
      <c r="F135" s="10"/>
      <c r="G135" s="8" t="str">
        <f t="shared" si="3"/>
        <v xml:space="preserve"> </v>
      </c>
      <c r="H135" s="263">
        <f>IF(A135&lt;&gt;"",1,0)</f>
        <v>0</v>
      </c>
    </row>
    <row r="136" spans="1:8" ht="26" customHeight="1">
      <c r="A136" s="9"/>
      <c r="B136" s="88"/>
      <c r="C136" s="88"/>
      <c r="D136" s="10"/>
      <c r="E136" s="10"/>
      <c r="F136" s="10"/>
      <c r="G136" s="8" t="str">
        <f t="shared" si="3"/>
        <v xml:space="preserve"> </v>
      </c>
      <c r="H136" s="263">
        <f>IF(A136&lt;&gt;"",1,0)</f>
        <v>0</v>
      </c>
    </row>
    <row r="137" spans="1:8" ht="26" customHeight="1">
      <c r="A137" s="9"/>
      <c r="B137" s="88"/>
      <c r="C137" s="88"/>
      <c r="D137" s="10"/>
      <c r="E137" s="10"/>
      <c r="F137" s="10"/>
      <c r="G137" s="8" t="str">
        <f t="shared" si="3"/>
        <v xml:space="preserve"> </v>
      </c>
      <c r="H137" s="263">
        <f>IF(A137&lt;&gt;"",1,0)</f>
        <v>0</v>
      </c>
    </row>
    <row r="138" spans="1:8" ht="26" customHeight="1">
      <c r="A138" s="9"/>
      <c r="B138" s="88"/>
      <c r="C138" s="88"/>
      <c r="D138" s="10"/>
      <c r="E138" s="10"/>
      <c r="F138" s="10"/>
      <c r="G138" s="8" t="str">
        <f t="shared" si="3"/>
        <v xml:space="preserve"> </v>
      </c>
      <c r="H138" s="263">
        <f>IF(A138&lt;&gt;"",1,0)</f>
        <v>0</v>
      </c>
    </row>
    <row r="139" spans="1:8" ht="26" customHeight="1">
      <c r="A139" s="9"/>
      <c r="B139" s="88"/>
      <c r="C139" s="88"/>
      <c r="D139" s="10"/>
      <c r="E139" s="10"/>
      <c r="F139" s="10"/>
      <c r="G139" s="8" t="str">
        <f t="shared" si="3"/>
        <v xml:space="preserve"> </v>
      </c>
      <c r="H139" s="263">
        <f>IF(A139&lt;&gt;"",1,0)</f>
        <v>0</v>
      </c>
    </row>
    <row r="140" spans="1:8" ht="26" customHeight="1">
      <c r="A140" s="9"/>
      <c r="B140" s="88"/>
      <c r="C140" s="88"/>
      <c r="D140" s="10"/>
      <c r="E140" s="10"/>
      <c r="F140" s="10"/>
      <c r="G140" s="8" t="str">
        <f t="shared" si="3"/>
        <v xml:space="preserve"> </v>
      </c>
      <c r="H140" s="263">
        <f>IF(A140&lt;&gt;"",1,0)</f>
        <v>0</v>
      </c>
    </row>
    <row r="141" spans="1:8" ht="26" customHeight="1">
      <c r="A141" s="9"/>
      <c r="B141" s="88"/>
      <c r="C141" s="88"/>
      <c r="D141" s="10"/>
      <c r="E141" s="10"/>
      <c r="F141" s="10"/>
      <c r="G141" s="8" t="str">
        <f t="shared" si="3"/>
        <v xml:space="preserve"> </v>
      </c>
      <c r="H141" s="263">
        <f>IF(A141&lt;&gt;"",1,0)</f>
        <v>0</v>
      </c>
    </row>
    <row r="142" spans="1:8" ht="26" customHeight="1">
      <c r="A142" s="9"/>
      <c r="B142" s="88"/>
      <c r="C142" s="88"/>
      <c r="D142" s="10"/>
      <c r="E142" s="10"/>
      <c r="F142" s="10"/>
      <c r="G142" s="8" t="str">
        <f t="shared" si="3"/>
        <v xml:space="preserve"> </v>
      </c>
      <c r="H142" s="263">
        <f>IF(A142&lt;&gt;"",1,0)</f>
        <v>0</v>
      </c>
    </row>
    <row r="143" spans="1:8" ht="26" customHeight="1">
      <c r="A143" s="9"/>
      <c r="B143" s="88"/>
      <c r="C143" s="88"/>
      <c r="D143" s="10"/>
      <c r="E143" s="10"/>
      <c r="F143" s="10"/>
      <c r="G143" s="8" t="str">
        <f t="shared" si="3"/>
        <v xml:space="preserve"> </v>
      </c>
      <c r="H143" s="263">
        <f>IF(A143&lt;&gt;"",1,0)</f>
        <v>0</v>
      </c>
    </row>
    <row r="144" spans="1:8" ht="26" customHeight="1">
      <c r="A144" s="11"/>
      <c r="B144" s="109"/>
      <c r="C144" s="109"/>
      <c r="D144" s="12"/>
      <c r="E144" s="12"/>
      <c r="F144" s="12"/>
      <c r="G144" s="8" t="str">
        <f t="shared" si="3"/>
        <v xml:space="preserve"> </v>
      </c>
      <c r="H144" s="263">
        <f>IF(A144&lt;&gt;"",1,0)</f>
        <v>0</v>
      </c>
    </row>
    <row r="145" spans="1:7" ht="26" customHeight="1">
      <c r="A145" s="13" t="s">
        <v>23</v>
      </c>
      <c r="B145" s="110">
        <f>SUM(B125:B144)</f>
        <v>400</v>
      </c>
      <c r="C145" s="110"/>
      <c r="D145" s="14">
        <f>SUM(D125:D144)</f>
        <v>400</v>
      </c>
      <c r="E145" s="14">
        <f>SUM(E125:E144)</f>
        <v>0</v>
      </c>
      <c r="F145" s="14">
        <f>SUM(F125:F144)</f>
        <v>0</v>
      </c>
      <c r="G145" s="311" t="str">
        <f t="shared" si="3"/>
        <v xml:space="preserve"> </v>
      </c>
    </row>
    <row r="146" spans="1:7" ht="26" customHeight="1">
      <c r="E146" s="129" t="s">
        <v>33</v>
      </c>
      <c r="F146" s="130"/>
      <c r="G146" s="42">
        <f>SUM(H125:H144)</f>
        <v>1</v>
      </c>
    </row>
  </sheetData>
  <mergeCells count="151">
    <mergeCell ref="A32:G32"/>
    <mergeCell ref="A31:G31"/>
    <mergeCell ref="A27:C27"/>
    <mergeCell ref="A14:C14"/>
    <mergeCell ref="A15:C15"/>
    <mergeCell ref="A16:C16"/>
    <mergeCell ref="A17:C17"/>
    <mergeCell ref="A18:C18"/>
    <mergeCell ref="A25:C25"/>
    <mergeCell ref="E146:F146"/>
    <mergeCell ref="F94:G94"/>
    <mergeCell ref="D8:E8"/>
    <mergeCell ref="F8:G8"/>
    <mergeCell ref="A21:G21"/>
    <mergeCell ref="A10:G10"/>
    <mergeCell ref="E62:F62"/>
    <mergeCell ref="E90:F90"/>
    <mergeCell ref="F122:G122"/>
    <mergeCell ref="A120:D121"/>
    <mergeCell ref="D11:G11"/>
    <mergeCell ref="F119:G119"/>
    <mergeCell ref="F120:G121"/>
    <mergeCell ref="B128:C128"/>
    <mergeCell ref="B129:C129"/>
    <mergeCell ref="A23:G23"/>
    <mergeCell ref="A36:D37"/>
    <mergeCell ref="A64:D65"/>
    <mergeCell ref="A92:D93"/>
    <mergeCell ref="F35:G35"/>
    <mergeCell ref="F36:G37"/>
    <mergeCell ref="F63:G63"/>
    <mergeCell ref="A6:B6"/>
    <mergeCell ref="A5:B5"/>
    <mergeCell ref="A7:G7"/>
    <mergeCell ref="A2:G2"/>
    <mergeCell ref="A1:G1"/>
    <mergeCell ref="A3:G3"/>
    <mergeCell ref="A4:B4"/>
    <mergeCell ref="C4:G4"/>
    <mergeCell ref="E118:F118"/>
    <mergeCell ref="B85:C85"/>
    <mergeCell ref="B84:C84"/>
    <mergeCell ref="B83:C83"/>
    <mergeCell ref="F92:G93"/>
    <mergeCell ref="D9:E9"/>
    <mergeCell ref="F9:G9"/>
    <mergeCell ref="F66:G66"/>
    <mergeCell ref="A8:C8"/>
    <mergeCell ref="A9:C9"/>
    <mergeCell ref="A12:C12"/>
    <mergeCell ref="C6:G6"/>
    <mergeCell ref="C5:G5"/>
    <mergeCell ref="F64:G65"/>
    <mergeCell ref="F38:G38"/>
    <mergeCell ref="F91:G91"/>
    <mergeCell ref="B87:C87"/>
    <mergeCell ref="B86:C86"/>
    <mergeCell ref="B145:C145"/>
    <mergeCell ref="B117:C117"/>
    <mergeCell ref="B116:C116"/>
    <mergeCell ref="B115:C115"/>
    <mergeCell ref="B114:C114"/>
    <mergeCell ref="B124:C124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08:C108"/>
    <mergeCell ref="B107:C107"/>
    <mergeCell ref="B106:C106"/>
    <mergeCell ref="B105:C105"/>
    <mergeCell ref="B104:C104"/>
    <mergeCell ref="B113:C113"/>
    <mergeCell ref="B112:C112"/>
    <mergeCell ref="B111:C111"/>
    <mergeCell ref="B110:C110"/>
    <mergeCell ref="B109:C109"/>
    <mergeCell ref="B98:C98"/>
    <mergeCell ref="B97:C97"/>
    <mergeCell ref="B96:C96"/>
    <mergeCell ref="B89:C89"/>
    <mergeCell ref="B88:C88"/>
    <mergeCell ref="B103:C103"/>
    <mergeCell ref="B102:C102"/>
    <mergeCell ref="B101:C101"/>
    <mergeCell ref="B100:C100"/>
    <mergeCell ref="B99:C99"/>
    <mergeCell ref="B77:C77"/>
    <mergeCell ref="B76:C76"/>
    <mergeCell ref="B75:C75"/>
    <mergeCell ref="B74:C74"/>
    <mergeCell ref="B73:C73"/>
    <mergeCell ref="B82:C82"/>
    <mergeCell ref="B81:C81"/>
    <mergeCell ref="B80:C80"/>
    <mergeCell ref="B79:C79"/>
    <mergeCell ref="B78:C78"/>
    <mergeCell ref="B61:C61"/>
    <mergeCell ref="B60:C60"/>
    <mergeCell ref="B59:C59"/>
    <mergeCell ref="B58:C58"/>
    <mergeCell ref="B57:C57"/>
    <mergeCell ref="B72:C72"/>
    <mergeCell ref="B71:C71"/>
    <mergeCell ref="B70:C70"/>
    <mergeCell ref="B69:C69"/>
    <mergeCell ref="B68:C68"/>
    <mergeCell ref="B51:C51"/>
    <mergeCell ref="B50:C50"/>
    <mergeCell ref="B49:C49"/>
    <mergeCell ref="B48:C48"/>
    <mergeCell ref="B47:C47"/>
    <mergeCell ref="B56:C56"/>
    <mergeCell ref="B55:C55"/>
    <mergeCell ref="B54:C54"/>
    <mergeCell ref="B53:C53"/>
    <mergeCell ref="B52:C52"/>
    <mergeCell ref="B41:C41"/>
    <mergeCell ref="B40:C40"/>
    <mergeCell ref="A20:C20"/>
    <mergeCell ref="B46:C46"/>
    <mergeCell ref="B45:C45"/>
    <mergeCell ref="B44:C44"/>
    <mergeCell ref="B43:C43"/>
    <mergeCell ref="B42:C42"/>
    <mergeCell ref="A29:G29"/>
    <mergeCell ref="A33:G33"/>
    <mergeCell ref="D27:E27"/>
    <mergeCell ref="F27:G27"/>
    <mergeCell ref="A24:C24"/>
    <mergeCell ref="D24:E24"/>
    <mergeCell ref="F24:G24"/>
    <mergeCell ref="D25:E25"/>
    <mergeCell ref="F25:G25"/>
    <mergeCell ref="A26:G26"/>
    <mergeCell ref="A30:G30"/>
    <mergeCell ref="A22:C22"/>
  </mergeCells>
  <phoneticPr fontId="2" type="noConversion"/>
  <conditionalFormatting sqref="G41">
    <cfRule type="containsText" dxfId="146" priority="57" operator="containsText" text="error">
      <formula>NOT(ISERROR(SEARCH("error",G41)))</formula>
    </cfRule>
  </conditionalFormatting>
  <conditionalFormatting sqref="G58">
    <cfRule type="containsText" dxfId="145" priority="20" operator="containsText" text="error">
      <formula>NOT(ISERROR(SEARCH("error",G58)))</formula>
    </cfRule>
  </conditionalFormatting>
  <conditionalFormatting sqref="G42">
    <cfRule type="containsText" dxfId="125" priority="36" operator="containsText" text="error">
      <formula>NOT(ISERROR(SEARCH("error",G42)))</formula>
    </cfRule>
  </conditionalFormatting>
  <conditionalFormatting sqref="G43">
    <cfRule type="containsText" dxfId="124" priority="35" operator="containsText" text="error">
      <formula>NOT(ISERROR(SEARCH("error",G43)))</formula>
    </cfRule>
  </conditionalFormatting>
  <conditionalFormatting sqref="G44">
    <cfRule type="containsText" dxfId="123" priority="34" operator="containsText" text="error">
      <formula>NOT(ISERROR(SEARCH("error",G44)))</formula>
    </cfRule>
  </conditionalFormatting>
  <conditionalFormatting sqref="G45">
    <cfRule type="containsText" dxfId="122" priority="33" operator="containsText" text="error">
      <formula>NOT(ISERROR(SEARCH("error",G45)))</formula>
    </cfRule>
  </conditionalFormatting>
  <conditionalFormatting sqref="G46">
    <cfRule type="containsText" dxfId="121" priority="32" operator="containsText" text="error">
      <formula>NOT(ISERROR(SEARCH("error",G46)))</formula>
    </cfRule>
  </conditionalFormatting>
  <conditionalFormatting sqref="G47">
    <cfRule type="containsText" dxfId="120" priority="31" operator="containsText" text="error">
      <formula>NOT(ISERROR(SEARCH("error",G47)))</formula>
    </cfRule>
  </conditionalFormatting>
  <conditionalFormatting sqref="G48">
    <cfRule type="containsText" dxfId="119" priority="30" operator="containsText" text="error">
      <formula>NOT(ISERROR(SEARCH("error",G48)))</formula>
    </cfRule>
  </conditionalFormatting>
  <conditionalFormatting sqref="G49">
    <cfRule type="containsText" dxfId="118" priority="29" operator="containsText" text="error">
      <formula>NOT(ISERROR(SEARCH("error",G49)))</formula>
    </cfRule>
  </conditionalFormatting>
  <conditionalFormatting sqref="G50">
    <cfRule type="containsText" dxfId="117" priority="28" operator="containsText" text="error">
      <formula>NOT(ISERROR(SEARCH("error",G50)))</formula>
    </cfRule>
  </conditionalFormatting>
  <conditionalFormatting sqref="G51">
    <cfRule type="containsText" dxfId="116" priority="27" operator="containsText" text="error">
      <formula>NOT(ISERROR(SEARCH("error",G51)))</formula>
    </cfRule>
  </conditionalFormatting>
  <conditionalFormatting sqref="G52">
    <cfRule type="containsText" dxfId="115" priority="26" operator="containsText" text="error">
      <formula>NOT(ISERROR(SEARCH("error",G52)))</formula>
    </cfRule>
  </conditionalFormatting>
  <conditionalFormatting sqref="G53">
    <cfRule type="containsText" dxfId="114" priority="25" operator="containsText" text="error">
      <formula>NOT(ISERROR(SEARCH("error",G53)))</formula>
    </cfRule>
  </conditionalFormatting>
  <conditionalFormatting sqref="G54">
    <cfRule type="containsText" dxfId="113" priority="24" operator="containsText" text="error">
      <formula>NOT(ISERROR(SEARCH("error",G54)))</formula>
    </cfRule>
  </conditionalFormatting>
  <conditionalFormatting sqref="G55">
    <cfRule type="containsText" dxfId="112" priority="23" operator="containsText" text="error">
      <formula>NOT(ISERROR(SEARCH("error",G55)))</formula>
    </cfRule>
  </conditionalFormatting>
  <conditionalFormatting sqref="G56">
    <cfRule type="containsText" dxfId="111" priority="22" operator="containsText" text="error">
      <formula>NOT(ISERROR(SEARCH("error",G56)))</formula>
    </cfRule>
  </conditionalFormatting>
  <conditionalFormatting sqref="G57">
    <cfRule type="containsText" dxfId="110" priority="21" operator="containsText" text="error">
      <formula>NOT(ISERROR(SEARCH("error",G57)))</formula>
    </cfRule>
  </conditionalFormatting>
  <conditionalFormatting sqref="G59">
    <cfRule type="containsText" dxfId="108" priority="19" operator="containsText" text="error">
      <formula>NOT(ISERROR(SEARCH("error",G59)))</formula>
    </cfRule>
  </conditionalFormatting>
  <conditionalFormatting sqref="G60">
    <cfRule type="containsText" dxfId="107" priority="18" operator="containsText" text="error">
      <formula>NOT(ISERROR(SEARCH("error",G60)))</formula>
    </cfRule>
  </conditionalFormatting>
  <conditionalFormatting sqref="G61">
    <cfRule type="containsText" dxfId="106" priority="17" operator="containsText" text="error">
      <formula>NOT(ISERROR(SEARCH("error",G61)))</formula>
    </cfRule>
  </conditionalFormatting>
  <conditionalFormatting sqref="G70">
    <cfRule type="containsText" dxfId="105" priority="16" operator="containsText" text="error">
      <formula>NOT(ISERROR(SEARCH("error",G70)))</formula>
    </cfRule>
  </conditionalFormatting>
  <conditionalFormatting sqref="G69">
    <cfRule type="containsText" dxfId="104" priority="15" operator="containsText" text="error">
      <formula>NOT(ISERROR(SEARCH("error",G69)))</formula>
    </cfRule>
  </conditionalFormatting>
  <conditionalFormatting sqref="G71">
    <cfRule type="containsText" dxfId="103" priority="14" operator="containsText" text="error">
      <formula>NOT(ISERROR(SEARCH("error",G71)))</formula>
    </cfRule>
  </conditionalFormatting>
  <conditionalFormatting sqref="G72">
    <cfRule type="containsText" dxfId="102" priority="13" operator="containsText" text="error">
      <formula>NOT(ISERROR(SEARCH("error",G72)))</formula>
    </cfRule>
  </conditionalFormatting>
  <conditionalFormatting sqref="G73">
    <cfRule type="containsText" dxfId="101" priority="12" operator="containsText" text="error">
      <formula>NOT(ISERROR(SEARCH("error",G73)))</formula>
    </cfRule>
  </conditionalFormatting>
  <conditionalFormatting sqref="G74">
    <cfRule type="containsText" dxfId="100" priority="11" operator="containsText" text="error">
      <formula>NOT(ISERROR(SEARCH("error",G74)))</formula>
    </cfRule>
  </conditionalFormatting>
  <conditionalFormatting sqref="G127:G145">
    <cfRule type="containsText" dxfId="99" priority="1" operator="containsText" text="error">
      <formula>NOT(ISERROR(SEARCH("error",G127)))</formula>
    </cfRule>
  </conditionalFormatting>
  <conditionalFormatting sqref="G75:G88">
    <cfRule type="containsText" dxfId="98" priority="9" operator="containsText" text="error">
      <formula>NOT(ISERROR(SEARCH("error",G75)))</formula>
    </cfRule>
  </conditionalFormatting>
  <conditionalFormatting sqref="G89">
    <cfRule type="containsText" dxfId="97" priority="8" operator="containsText" text="error">
      <formula>NOT(ISERROR(SEARCH("error",G89)))</formula>
    </cfRule>
  </conditionalFormatting>
  <conditionalFormatting sqref="G98">
    <cfRule type="containsText" dxfId="96" priority="7" operator="containsText" text="error">
      <formula>NOT(ISERROR(SEARCH("error",G98)))</formula>
    </cfRule>
  </conditionalFormatting>
  <conditionalFormatting sqref="G97">
    <cfRule type="containsText" dxfId="95" priority="6" operator="containsText" text="error">
      <formula>NOT(ISERROR(SEARCH("error",G97)))</formula>
    </cfRule>
  </conditionalFormatting>
  <conditionalFormatting sqref="G99:G117">
    <cfRule type="containsText" dxfId="94" priority="5" operator="containsText" text="error">
      <formula>NOT(ISERROR(SEARCH("error",G99)))</formula>
    </cfRule>
  </conditionalFormatting>
  <conditionalFormatting sqref="G125">
    <cfRule type="containsText" dxfId="93" priority="4" operator="containsText" text="error">
      <formula>NOT(ISERROR(SEARCH("error",G125)))</formula>
    </cfRule>
  </conditionalFormatting>
  <conditionalFormatting sqref="G126">
    <cfRule type="containsText" dxfId="92" priority="3" operator="containsText" text="error">
      <formula>NOT(ISERROR(SEARCH("error",G126)))</formula>
    </cfRule>
  </conditionalFormatting>
  <pageMargins left="0.375" right="0.33333333333333331" top="0.45833333333333331" bottom="0.98611111111111116" header="0.33333333333333331" footer="0.2638888888888889"/>
  <pageSetup paperSize="0" orientation="portrait" horizontalDpi="4294967292" verticalDpi="4294967292"/>
  <headerFooter>
    <oddFooter>&amp;L&amp;"Roboto Condensed Regular,Regular"&amp;13Name Here   |   Clapper/Loader
M.  07712 345678     E. email@website.com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2B38F-AFDE-E443-B671-69B544423FD6}">
  <dimension ref="A1:H146"/>
  <sheetViews>
    <sheetView view="pageLayout" workbookViewId="0">
      <selection activeCell="D142" sqref="D142"/>
    </sheetView>
  </sheetViews>
  <sheetFormatPr baseColWidth="10" defaultColWidth="10.6640625" defaultRowHeight="17"/>
  <cols>
    <col min="1" max="1" width="13.6640625" style="4" customWidth="1"/>
    <col min="2" max="2" width="11.5" style="4" customWidth="1"/>
    <col min="3" max="3" width="5.1640625" style="4" customWidth="1"/>
    <col min="4" max="7" width="15.33203125" style="4" customWidth="1"/>
    <col min="8" max="8" width="1.6640625" style="4" customWidth="1"/>
    <col min="9" max="16384" width="10.6640625" style="4"/>
  </cols>
  <sheetData>
    <row r="1" spans="1:7" ht="27" customHeight="1">
      <c r="A1" s="121" t="s">
        <v>25</v>
      </c>
      <c r="B1" s="121"/>
      <c r="C1" s="121"/>
      <c r="D1" s="121"/>
      <c r="E1" s="121"/>
      <c r="F1" s="121"/>
      <c r="G1" s="121"/>
    </row>
    <row r="2" spans="1:7" ht="90" customHeight="1">
      <c r="A2" s="120" t="s">
        <v>84</v>
      </c>
      <c r="B2" s="120"/>
      <c r="C2" s="120"/>
      <c r="D2" s="120"/>
      <c r="E2" s="120"/>
      <c r="F2" s="120"/>
      <c r="G2" s="120"/>
    </row>
    <row r="3" spans="1:7" ht="12" customHeight="1">
      <c r="A3" s="122"/>
      <c r="B3" s="123"/>
      <c r="C3" s="123"/>
      <c r="D3" s="123"/>
      <c r="E3" s="123"/>
      <c r="F3" s="123"/>
      <c r="G3" s="123"/>
    </row>
    <row r="4" spans="1:7" ht="17" customHeight="1">
      <c r="A4" s="124" t="s">
        <v>70</v>
      </c>
      <c r="B4" s="125"/>
      <c r="C4" s="126" t="s">
        <v>85</v>
      </c>
      <c r="D4" s="127"/>
      <c r="E4" s="127"/>
      <c r="F4" s="127"/>
      <c r="G4" s="128"/>
    </row>
    <row r="5" spans="1:7" ht="17" customHeight="1">
      <c r="A5" s="116" t="s">
        <v>71</v>
      </c>
      <c r="B5" s="117"/>
      <c r="C5" s="147" t="s">
        <v>86</v>
      </c>
      <c r="D5" s="148"/>
      <c r="E5" s="148"/>
      <c r="F5" s="148"/>
      <c r="G5" s="149"/>
    </row>
    <row r="6" spans="1:7" ht="17" customHeight="1">
      <c r="A6" s="114" t="s">
        <v>83</v>
      </c>
      <c r="B6" s="115"/>
      <c r="C6" s="144" t="s">
        <v>87</v>
      </c>
      <c r="D6" s="145"/>
      <c r="E6" s="145"/>
      <c r="F6" s="145"/>
      <c r="G6" s="146"/>
    </row>
    <row r="7" spans="1:7" ht="12" customHeight="1">
      <c r="A7" s="118"/>
      <c r="B7" s="119"/>
      <c r="C7" s="119"/>
      <c r="D7" s="119"/>
      <c r="E7" s="119"/>
      <c r="F7" s="119"/>
      <c r="G7" s="119"/>
    </row>
    <row r="8" spans="1:7" ht="14" customHeight="1">
      <c r="A8" s="135" t="s">
        <v>62</v>
      </c>
      <c r="B8" s="136"/>
      <c r="C8" s="137"/>
      <c r="D8" s="135" t="s">
        <v>28</v>
      </c>
      <c r="E8" s="151"/>
      <c r="F8" s="135" t="s">
        <v>63</v>
      </c>
      <c r="G8" s="151"/>
    </row>
    <row r="9" spans="1:7" ht="25" customHeight="1">
      <c r="A9" s="138" t="s">
        <v>26</v>
      </c>
      <c r="B9" s="139"/>
      <c r="C9" s="140"/>
      <c r="D9" s="131" t="s">
        <v>108</v>
      </c>
      <c r="E9" s="132"/>
      <c r="F9" s="133" t="s">
        <v>89</v>
      </c>
      <c r="G9" s="134"/>
    </row>
    <row r="10" spans="1:7" ht="18" customHeight="1">
      <c r="A10" s="102"/>
      <c r="B10" s="102"/>
      <c r="C10" s="102"/>
      <c r="D10" s="102"/>
      <c r="E10" s="102"/>
      <c r="F10" s="102"/>
      <c r="G10" s="102"/>
    </row>
    <row r="11" spans="1:7" ht="14" customHeight="1">
      <c r="A11" s="82"/>
      <c r="B11" s="82"/>
      <c r="C11" s="82"/>
      <c r="D11" s="155" t="s">
        <v>29</v>
      </c>
      <c r="E11" s="155"/>
      <c r="F11" s="155"/>
      <c r="G11" s="155"/>
    </row>
    <row r="12" spans="1:7" ht="25" customHeight="1">
      <c r="A12" s="141"/>
      <c r="B12" s="142"/>
      <c r="C12" s="143"/>
      <c r="D12" s="213">
        <v>5203</v>
      </c>
      <c r="E12" s="234">
        <v>5207</v>
      </c>
      <c r="F12" s="214">
        <v>5213</v>
      </c>
      <c r="G12" s="35">
        <v>5219</v>
      </c>
    </row>
    <row r="13" spans="1:7" ht="6" customHeight="1">
      <c r="A13" s="37"/>
      <c r="B13" s="38"/>
      <c r="C13" s="38"/>
      <c r="D13" s="39"/>
      <c r="E13" s="40"/>
      <c r="F13" s="41"/>
      <c r="G13" s="41"/>
    </row>
    <row r="14" spans="1:7" ht="18" customHeight="1">
      <c r="A14" s="86" t="s">
        <v>16</v>
      </c>
      <c r="B14" s="216"/>
      <c r="C14" s="216"/>
      <c r="D14" s="26">
        <v>0</v>
      </c>
      <c r="E14" s="27">
        <v>0</v>
      </c>
      <c r="F14" s="27">
        <v>0</v>
      </c>
      <c r="G14" s="28">
        <v>0</v>
      </c>
    </row>
    <row r="15" spans="1:7" ht="18" customHeight="1">
      <c r="A15" s="86" t="s">
        <v>15</v>
      </c>
      <c r="B15" s="216"/>
      <c r="C15" s="216"/>
      <c r="D15" s="217">
        <v>400</v>
      </c>
      <c r="E15" s="217">
        <v>2400</v>
      </c>
      <c r="F15" s="217">
        <v>580</v>
      </c>
      <c r="G15" s="218">
        <v>2400</v>
      </c>
    </row>
    <row r="16" spans="1:7" ht="18" customHeight="1">
      <c r="A16" s="86" t="s">
        <v>14</v>
      </c>
      <c r="B16" s="216"/>
      <c r="C16" s="216"/>
      <c r="D16" s="217">
        <f>D61+F61</f>
        <v>0</v>
      </c>
      <c r="E16" s="217">
        <f>D89+F89</f>
        <v>45</v>
      </c>
      <c r="F16" s="217">
        <f>D117+F117</f>
        <v>70</v>
      </c>
      <c r="G16" s="218">
        <f>D145+F145</f>
        <v>0</v>
      </c>
    </row>
    <row r="17" spans="1:8" ht="18" customHeight="1">
      <c r="A17" s="222" t="s">
        <v>34</v>
      </c>
      <c r="B17" s="223"/>
      <c r="C17" s="223"/>
      <c r="D17" s="221">
        <f>(D14+D15)-D16</f>
        <v>400</v>
      </c>
      <c r="E17" s="221">
        <f>(E14+E15)-E16</f>
        <v>2355</v>
      </c>
      <c r="F17" s="221">
        <f>(F14+F15)-F16</f>
        <v>510</v>
      </c>
      <c r="G17" s="220">
        <f>(G14+G15)-G16</f>
        <v>2400</v>
      </c>
    </row>
    <row r="18" spans="1:8" ht="18" customHeight="1">
      <c r="A18" s="86" t="s">
        <v>31</v>
      </c>
      <c r="B18" s="216"/>
      <c r="C18" s="216"/>
      <c r="D18" s="217">
        <f>Data!I7</f>
        <v>0</v>
      </c>
      <c r="E18" s="217">
        <f>Data!Q7</f>
        <v>845</v>
      </c>
      <c r="F18" s="217">
        <f>Data!Y7</f>
        <v>70</v>
      </c>
      <c r="G18" s="218">
        <f>Data!AG7</f>
        <v>400</v>
      </c>
    </row>
    <row r="19" spans="1:8" ht="25" customHeight="1">
      <c r="A19" s="76"/>
      <c r="B19" s="76"/>
      <c r="C19" s="22"/>
      <c r="D19" s="20"/>
      <c r="E19" s="20"/>
      <c r="F19" s="20"/>
      <c r="G19" s="20"/>
    </row>
    <row r="20" spans="1:8" ht="19" customHeight="1">
      <c r="A20" s="86" t="s">
        <v>32</v>
      </c>
      <c r="B20" s="87"/>
      <c r="C20" s="87"/>
      <c r="D20" s="24">
        <f>G62</f>
        <v>0</v>
      </c>
      <c r="E20" s="24">
        <f>G90</f>
        <v>2</v>
      </c>
      <c r="F20" s="24">
        <f>G118</f>
        <v>4</v>
      </c>
      <c r="G20" s="25">
        <f>G146</f>
        <v>0</v>
      </c>
    </row>
    <row r="21" spans="1:8" ht="5" customHeight="1">
      <c r="A21" s="152"/>
      <c r="B21" s="153"/>
      <c r="C21" s="153"/>
      <c r="D21" s="153"/>
      <c r="E21" s="153"/>
      <c r="F21" s="153"/>
      <c r="G21" s="153"/>
    </row>
    <row r="22" spans="1:8" ht="23">
      <c r="A22" s="106" t="s">
        <v>66</v>
      </c>
      <c r="B22" s="107"/>
      <c r="C22" s="108"/>
      <c r="D22" s="224" t="s">
        <v>44</v>
      </c>
      <c r="E22" s="225">
        <f>B20+D20+E20+F20+G20</f>
        <v>6</v>
      </c>
      <c r="F22" s="224" t="s">
        <v>68</v>
      </c>
      <c r="G22" s="226" t="str">
        <f>(D61+D89+D117+D145)&amp;" FT"</f>
        <v>115 FT</v>
      </c>
    </row>
    <row r="23" spans="1:8" ht="30" customHeight="1">
      <c r="A23" s="161"/>
      <c r="B23" s="161"/>
      <c r="C23" s="161"/>
      <c r="D23" s="161"/>
      <c r="E23" s="161"/>
      <c r="F23" s="161"/>
      <c r="G23" s="161"/>
    </row>
    <row r="24" spans="1:8" ht="15" customHeight="1">
      <c r="A24" s="96" t="s">
        <v>95</v>
      </c>
      <c r="B24" s="97"/>
      <c r="C24" s="98"/>
      <c r="D24" s="96" t="s">
        <v>35</v>
      </c>
      <c r="E24" s="99"/>
      <c r="F24" s="96" t="s">
        <v>63</v>
      </c>
      <c r="G24" s="99"/>
      <c r="H24" s="23"/>
    </row>
    <row r="25" spans="1:8" ht="20" customHeight="1">
      <c r="A25" s="249">
        <v>4200</v>
      </c>
      <c r="B25" s="95"/>
      <c r="C25" s="250"/>
      <c r="D25" s="251">
        <f>A25/400</f>
        <v>10.5</v>
      </c>
      <c r="E25" s="252"/>
      <c r="F25" s="100">
        <v>0</v>
      </c>
      <c r="G25" s="101"/>
      <c r="H25" s="23"/>
    </row>
    <row r="26" spans="1:8" ht="7" customHeight="1">
      <c r="A26" s="102"/>
      <c r="B26" s="102"/>
      <c r="C26" s="102"/>
      <c r="D26" s="102"/>
      <c r="E26" s="102"/>
      <c r="F26" s="102"/>
      <c r="G26" s="102"/>
    </row>
    <row r="27" spans="1:8" ht="16" customHeight="1">
      <c r="A27" s="222" t="s">
        <v>38</v>
      </c>
      <c r="B27" s="223"/>
      <c r="C27" s="223"/>
      <c r="D27" s="228">
        <f>D18+E18+F18+G18</f>
        <v>1315</v>
      </c>
      <c r="E27" s="229"/>
      <c r="F27" s="223" t="str">
        <f>IF(D27&lt;(A25*F25),"Under Budget by "&amp;((A25*F25)-D27)&amp;" ft","Over Budget by "&amp;(((A25*F25)-D27)*-1)&amp;" ft")</f>
        <v>Over Budget by 1315 ft</v>
      </c>
      <c r="G27" s="227"/>
      <c r="H27" s="23"/>
    </row>
    <row r="28" spans="1:8" ht="30" customHeight="1"/>
    <row r="29" spans="1:8" ht="16" customHeight="1">
      <c r="A29" s="89" t="s">
        <v>36</v>
      </c>
      <c r="B29" s="90"/>
      <c r="C29" s="90"/>
      <c r="D29" s="90"/>
      <c r="E29" s="90"/>
      <c r="F29" s="90"/>
      <c r="G29" s="91"/>
    </row>
    <row r="30" spans="1:8" ht="16" customHeight="1">
      <c r="A30" s="103"/>
      <c r="B30" s="104"/>
      <c r="C30" s="104"/>
      <c r="D30" s="104"/>
      <c r="E30" s="104"/>
      <c r="F30" s="104"/>
      <c r="G30" s="105"/>
    </row>
    <row r="31" spans="1:8" ht="16" customHeight="1">
      <c r="A31" s="103"/>
      <c r="B31" s="261"/>
      <c r="C31" s="261"/>
      <c r="D31" s="261"/>
      <c r="E31" s="261"/>
      <c r="F31" s="261"/>
      <c r="G31" s="262"/>
    </row>
    <row r="32" spans="1:8" ht="16" customHeight="1">
      <c r="A32" s="103"/>
      <c r="B32" s="261"/>
      <c r="C32" s="261"/>
      <c r="D32" s="261"/>
      <c r="E32" s="261"/>
      <c r="F32" s="261"/>
      <c r="G32" s="262"/>
    </row>
    <row r="33" spans="1:8" ht="23" customHeight="1">
      <c r="A33" s="92"/>
      <c r="B33" s="93"/>
      <c r="C33" s="93"/>
      <c r="D33" s="93"/>
      <c r="E33" s="93"/>
      <c r="F33" s="93"/>
      <c r="G33" s="94"/>
    </row>
    <row r="34" spans="1:8">
      <c r="A34" s="77"/>
      <c r="B34" s="5"/>
      <c r="C34" s="5"/>
      <c r="D34" s="5"/>
      <c r="E34" s="5"/>
      <c r="F34" s="5"/>
    </row>
    <row r="35" spans="1:8">
      <c r="A35" s="5"/>
      <c r="B35" s="5"/>
      <c r="C35" s="5"/>
      <c r="D35" s="5"/>
      <c r="E35" s="5"/>
      <c r="F35" s="112" t="s">
        <v>29</v>
      </c>
      <c r="G35" s="113"/>
    </row>
    <row r="36" spans="1:8" ht="21" customHeight="1">
      <c r="A36" s="154" t="s">
        <v>84</v>
      </c>
      <c r="B36" s="154"/>
      <c r="C36" s="154"/>
      <c r="D36" s="162"/>
      <c r="E36" s="16"/>
      <c r="F36" s="230">
        <v>5203</v>
      </c>
      <c r="G36" s="231"/>
    </row>
    <row r="37" spans="1:8" ht="21" customHeight="1">
      <c r="A37" s="162"/>
      <c r="B37" s="162"/>
      <c r="C37" s="162"/>
      <c r="D37" s="162"/>
      <c r="E37" s="16"/>
      <c r="F37" s="232"/>
      <c r="G37" s="233"/>
    </row>
    <row r="38" spans="1:8">
      <c r="F38" s="111" t="s">
        <v>90</v>
      </c>
      <c r="G38" s="111"/>
    </row>
    <row r="40" spans="1:8">
      <c r="A40" s="1" t="s">
        <v>69</v>
      </c>
      <c r="B40" s="85" t="s">
        <v>18</v>
      </c>
      <c r="C40" s="85"/>
      <c r="D40" s="80" t="s">
        <v>19</v>
      </c>
      <c r="E40" s="80" t="s">
        <v>20</v>
      </c>
      <c r="F40" s="80" t="s">
        <v>21</v>
      </c>
      <c r="G40" s="3" t="s">
        <v>22</v>
      </c>
    </row>
    <row r="41" spans="1:8" ht="26" customHeight="1">
      <c r="A41" s="6"/>
      <c r="B41" s="84"/>
      <c r="C41" s="84"/>
      <c r="D41" s="7"/>
      <c r="E41" s="7"/>
      <c r="F41" s="7"/>
      <c r="G41" s="8" t="str">
        <f>IF((D41+E41+F41)=B41," ","error")</f>
        <v xml:space="preserve"> </v>
      </c>
      <c r="H41" s="263">
        <f>IF(A41&lt;&gt;"",1,0)</f>
        <v>0</v>
      </c>
    </row>
    <row r="42" spans="1:8" ht="26" customHeight="1">
      <c r="A42" s="9"/>
      <c r="B42" s="88"/>
      <c r="C42" s="88"/>
      <c r="D42" s="75"/>
      <c r="E42" s="75"/>
      <c r="F42" s="75"/>
      <c r="G42" s="8" t="str">
        <f>IF((D42+E42+F42)=B42," ","error")</f>
        <v xml:space="preserve"> </v>
      </c>
      <c r="H42" s="263">
        <f>IF(A42&lt;&gt;"",1,0)</f>
        <v>0</v>
      </c>
    </row>
    <row r="43" spans="1:8" ht="26" customHeight="1">
      <c r="A43" s="9"/>
      <c r="B43" s="88"/>
      <c r="C43" s="88"/>
      <c r="D43" s="75"/>
      <c r="E43" s="75"/>
      <c r="F43" s="75"/>
      <c r="G43" s="8" t="str">
        <f>IF((D43+E43+F43)=B43," ","error")</f>
        <v xml:space="preserve"> </v>
      </c>
      <c r="H43" s="263">
        <f>IF(A43&lt;&gt;"",1,0)</f>
        <v>0</v>
      </c>
    </row>
    <row r="44" spans="1:8" ht="26" customHeight="1">
      <c r="A44" s="9"/>
      <c r="B44" s="88"/>
      <c r="C44" s="88"/>
      <c r="D44" s="75"/>
      <c r="E44" s="75"/>
      <c r="F44" s="75"/>
      <c r="G44" s="8" t="str">
        <f>IF((D44+E44+F44)=B44," ","error")</f>
        <v xml:space="preserve"> </v>
      </c>
      <c r="H44" s="263">
        <f>IF(A44&lt;&gt;"",1,0)</f>
        <v>0</v>
      </c>
    </row>
    <row r="45" spans="1:8" ht="26" customHeight="1">
      <c r="A45" s="9"/>
      <c r="B45" s="88"/>
      <c r="C45" s="88"/>
      <c r="D45" s="75"/>
      <c r="E45" s="75"/>
      <c r="F45" s="75"/>
      <c r="G45" s="8" t="str">
        <f>IF((D45+E45+F45)=B45," ","error")</f>
        <v xml:space="preserve"> </v>
      </c>
      <c r="H45" s="263">
        <f>IF(A45&lt;&gt;"",1,0)</f>
        <v>0</v>
      </c>
    </row>
    <row r="46" spans="1:8" ht="26" customHeight="1">
      <c r="A46" s="9"/>
      <c r="B46" s="88"/>
      <c r="C46" s="88"/>
      <c r="D46" s="75"/>
      <c r="E46" s="75"/>
      <c r="F46" s="75"/>
      <c r="G46" s="8" t="str">
        <f>IF((D46+E46+F46)=B46," ","error")</f>
        <v xml:space="preserve"> </v>
      </c>
      <c r="H46" s="263">
        <f>IF(A46&lt;&gt;"",1,0)</f>
        <v>0</v>
      </c>
    </row>
    <row r="47" spans="1:8" ht="26" customHeight="1">
      <c r="A47" s="9"/>
      <c r="B47" s="88"/>
      <c r="C47" s="88"/>
      <c r="D47" s="75"/>
      <c r="E47" s="75"/>
      <c r="F47" s="75"/>
      <c r="G47" s="8" t="str">
        <f>IF((D47+E47+F47)=B47," ","error")</f>
        <v xml:space="preserve"> </v>
      </c>
      <c r="H47" s="263">
        <f>IF(A47&lt;&gt;"",1,0)</f>
        <v>0</v>
      </c>
    </row>
    <row r="48" spans="1:8" ht="26" customHeight="1">
      <c r="A48" s="9"/>
      <c r="B48" s="88"/>
      <c r="C48" s="88"/>
      <c r="D48" s="75"/>
      <c r="E48" s="75"/>
      <c r="F48" s="75"/>
      <c r="G48" s="8" t="str">
        <f>IF((D48+E48+F48)=B48," ","error")</f>
        <v xml:space="preserve"> </v>
      </c>
      <c r="H48" s="263">
        <f>IF(A48&lt;&gt;"",1,0)</f>
        <v>0</v>
      </c>
    </row>
    <row r="49" spans="1:8" ht="26" customHeight="1">
      <c r="A49" s="9"/>
      <c r="B49" s="88"/>
      <c r="C49" s="88"/>
      <c r="D49" s="75"/>
      <c r="E49" s="75"/>
      <c r="F49" s="75"/>
      <c r="G49" s="8" t="str">
        <f>IF((D49+E49+F49)=B49," ","error")</f>
        <v xml:space="preserve"> </v>
      </c>
      <c r="H49" s="263">
        <f>IF(A49&lt;&gt;"",1,0)</f>
        <v>0</v>
      </c>
    </row>
    <row r="50" spans="1:8" ht="26" customHeight="1">
      <c r="A50" s="9"/>
      <c r="B50" s="88"/>
      <c r="C50" s="88"/>
      <c r="D50" s="75"/>
      <c r="E50" s="75"/>
      <c r="F50" s="75"/>
      <c r="G50" s="8" t="str">
        <f>IF((D50+E50+F50)=B50," ","error")</f>
        <v xml:space="preserve"> </v>
      </c>
      <c r="H50" s="263">
        <f>IF(A50&lt;&gt;"",1,0)</f>
        <v>0</v>
      </c>
    </row>
    <row r="51" spans="1:8" ht="26" customHeight="1">
      <c r="A51" s="9"/>
      <c r="B51" s="88"/>
      <c r="C51" s="88"/>
      <c r="D51" s="75"/>
      <c r="E51" s="75"/>
      <c r="F51" s="75"/>
      <c r="G51" s="8" t="str">
        <f>IF((D51+E51+F51)=B51," ","error")</f>
        <v xml:space="preserve"> </v>
      </c>
      <c r="H51" s="263">
        <f>IF(A51&lt;&gt;"",1,0)</f>
        <v>0</v>
      </c>
    </row>
    <row r="52" spans="1:8" ht="26" customHeight="1">
      <c r="A52" s="9"/>
      <c r="B52" s="88"/>
      <c r="C52" s="88"/>
      <c r="D52" s="75"/>
      <c r="E52" s="75"/>
      <c r="F52" s="75"/>
      <c r="G52" s="8" t="str">
        <f>IF((D52+E52+F52)=B52," ","error")</f>
        <v xml:space="preserve"> </v>
      </c>
      <c r="H52" s="263">
        <f>IF(A52&lt;&gt;"",1,0)</f>
        <v>0</v>
      </c>
    </row>
    <row r="53" spans="1:8" ht="26" customHeight="1">
      <c r="A53" s="9"/>
      <c r="B53" s="88"/>
      <c r="C53" s="88"/>
      <c r="D53" s="75"/>
      <c r="E53" s="75"/>
      <c r="F53" s="75"/>
      <c r="G53" s="8" t="str">
        <f>IF((D53+E53+F53)=B53," ","error")</f>
        <v xml:space="preserve"> </v>
      </c>
      <c r="H53" s="263">
        <f>IF(A53&lt;&gt;"",1,0)</f>
        <v>0</v>
      </c>
    </row>
    <row r="54" spans="1:8" ht="26" customHeight="1">
      <c r="A54" s="9"/>
      <c r="B54" s="88"/>
      <c r="C54" s="88"/>
      <c r="D54" s="75"/>
      <c r="E54" s="75"/>
      <c r="F54" s="75"/>
      <c r="G54" s="8" t="str">
        <f>IF((D54+E54+F54)=B54," ","error")</f>
        <v xml:space="preserve"> </v>
      </c>
      <c r="H54" s="263">
        <f>IF(A54&lt;&gt;"",1,0)</f>
        <v>0</v>
      </c>
    </row>
    <row r="55" spans="1:8" ht="26" customHeight="1">
      <c r="A55" s="9"/>
      <c r="B55" s="88"/>
      <c r="C55" s="88"/>
      <c r="D55" s="75"/>
      <c r="E55" s="75"/>
      <c r="F55" s="75"/>
      <c r="G55" s="8" t="str">
        <f>IF((D55+E55+F55)=B55," ","error")</f>
        <v xml:space="preserve"> </v>
      </c>
      <c r="H55" s="263">
        <f>IF(A55&lt;&gt;"",1,0)</f>
        <v>0</v>
      </c>
    </row>
    <row r="56" spans="1:8" ht="26" customHeight="1">
      <c r="A56" s="9"/>
      <c r="B56" s="88"/>
      <c r="C56" s="88"/>
      <c r="D56" s="75"/>
      <c r="E56" s="75"/>
      <c r="F56" s="75"/>
      <c r="G56" s="8" t="str">
        <f>IF((D56+E56+F56)=B56," ","error")</f>
        <v xml:space="preserve"> </v>
      </c>
      <c r="H56" s="263">
        <f>IF(A56&lt;&gt;"",1,0)</f>
        <v>0</v>
      </c>
    </row>
    <row r="57" spans="1:8" ht="26" customHeight="1">
      <c r="A57" s="9"/>
      <c r="B57" s="88"/>
      <c r="C57" s="88"/>
      <c r="D57" s="75"/>
      <c r="E57" s="75"/>
      <c r="F57" s="75"/>
      <c r="G57" s="8" t="str">
        <f>IF((D57+E57+F57)=B57," ","error")</f>
        <v xml:space="preserve"> </v>
      </c>
      <c r="H57" s="263">
        <f>IF(A57&lt;&gt;"",1,0)</f>
        <v>0</v>
      </c>
    </row>
    <row r="58" spans="1:8" ht="26" customHeight="1">
      <c r="A58" s="9"/>
      <c r="B58" s="88"/>
      <c r="C58" s="88"/>
      <c r="D58" s="75"/>
      <c r="E58" s="75"/>
      <c r="F58" s="75"/>
      <c r="G58" s="8" t="str">
        <f>IF((D58+E58+F58)=B58," ","error")</f>
        <v xml:space="preserve"> </v>
      </c>
      <c r="H58" s="263">
        <f>IF(A58&lt;&gt;"",1,0)</f>
        <v>0</v>
      </c>
    </row>
    <row r="59" spans="1:8" ht="26" customHeight="1">
      <c r="A59" s="9"/>
      <c r="B59" s="88"/>
      <c r="C59" s="88"/>
      <c r="D59" s="75"/>
      <c r="E59" s="75"/>
      <c r="F59" s="75"/>
      <c r="G59" s="8" t="str">
        <f>IF((D59+E59+F59)=B59," ","error")</f>
        <v xml:space="preserve"> </v>
      </c>
      <c r="H59" s="263">
        <f>IF(A59&lt;&gt;"",1,0)</f>
        <v>0</v>
      </c>
    </row>
    <row r="60" spans="1:8" ht="26" customHeight="1">
      <c r="A60" s="11"/>
      <c r="B60" s="109"/>
      <c r="C60" s="109"/>
      <c r="D60" s="79"/>
      <c r="E60" s="79"/>
      <c r="F60" s="79"/>
      <c r="G60" s="8" t="str">
        <f>IF((D60+E60+F60)=B60," ","error")</f>
        <v xml:space="preserve"> </v>
      </c>
      <c r="H60" s="263">
        <f>IF(A60&lt;&gt;"",1,0)</f>
        <v>0</v>
      </c>
    </row>
    <row r="61" spans="1:8" ht="26" customHeight="1">
      <c r="A61" s="13" t="s">
        <v>23</v>
      </c>
      <c r="B61" s="110">
        <f>SUM(B41:B60)</f>
        <v>0</v>
      </c>
      <c r="C61" s="110"/>
      <c r="D61" s="78">
        <f>SUM(D41:D60)</f>
        <v>0</v>
      </c>
      <c r="E61" s="17">
        <f>SUM(E41:E60)</f>
        <v>0</v>
      </c>
      <c r="F61" s="17">
        <f>SUM(F41:F60)</f>
        <v>0</v>
      </c>
      <c r="G61" s="311" t="str">
        <f>IF((D61+E61+F61)=B61," ","error")</f>
        <v xml:space="preserve"> </v>
      </c>
    </row>
    <row r="62" spans="1:8" ht="26" customHeight="1">
      <c r="E62" s="129" t="s">
        <v>33</v>
      </c>
      <c r="F62" s="130"/>
      <c r="G62" s="18">
        <f>SUM(H41:H60)</f>
        <v>0</v>
      </c>
    </row>
    <row r="63" spans="1:8">
      <c r="A63" s="5"/>
      <c r="B63" s="5"/>
      <c r="C63" s="5"/>
      <c r="D63" s="5"/>
      <c r="E63" s="5"/>
      <c r="F63" s="112" t="s">
        <v>29</v>
      </c>
      <c r="G63" s="163"/>
    </row>
    <row r="64" spans="1:8" ht="21" customHeight="1">
      <c r="A64" s="154" t="s">
        <v>84</v>
      </c>
      <c r="B64" s="154"/>
      <c r="C64" s="154"/>
      <c r="D64" s="154"/>
      <c r="E64" s="16"/>
      <c r="F64" s="235">
        <v>5207</v>
      </c>
      <c r="G64" s="236"/>
    </row>
    <row r="65" spans="1:8" ht="21" customHeight="1">
      <c r="A65" s="154"/>
      <c r="B65" s="154"/>
      <c r="C65" s="154"/>
      <c r="D65" s="154"/>
      <c r="E65" s="16"/>
      <c r="F65" s="237"/>
      <c r="G65" s="238"/>
    </row>
    <row r="66" spans="1:8">
      <c r="F66" s="111" t="s">
        <v>17</v>
      </c>
      <c r="G66" s="111"/>
    </row>
    <row r="68" spans="1:8">
      <c r="A68" s="1" t="s">
        <v>69</v>
      </c>
      <c r="B68" s="85" t="s">
        <v>18</v>
      </c>
      <c r="C68" s="85"/>
      <c r="D68" s="80" t="s">
        <v>19</v>
      </c>
      <c r="E68" s="80" t="s">
        <v>20</v>
      </c>
      <c r="F68" s="80" t="s">
        <v>21</v>
      </c>
      <c r="G68" s="3" t="s">
        <v>22</v>
      </c>
    </row>
    <row r="69" spans="1:8" ht="26" customHeight="1">
      <c r="A69" s="6" t="s">
        <v>102</v>
      </c>
      <c r="B69" s="84">
        <v>210</v>
      </c>
      <c r="C69" s="84"/>
      <c r="D69" s="7">
        <v>15</v>
      </c>
      <c r="E69" s="7">
        <v>195</v>
      </c>
      <c r="F69" s="7">
        <v>0</v>
      </c>
      <c r="G69" s="8" t="str">
        <f t="shared" ref="G69:G89" si="0">IF((D69+E69+F69)=B69," ","error")</f>
        <v xml:space="preserve"> </v>
      </c>
      <c r="H69" s="263">
        <f>IF(A69&lt;&gt;"",1,0)</f>
        <v>1</v>
      </c>
    </row>
    <row r="70" spans="1:8" ht="26" customHeight="1">
      <c r="A70" s="9" t="s">
        <v>103</v>
      </c>
      <c r="B70" s="88">
        <v>195</v>
      </c>
      <c r="C70" s="88"/>
      <c r="D70" s="75">
        <v>30</v>
      </c>
      <c r="E70" s="75">
        <v>165</v>
      </c>
      <c r="F70" s="75">
        <v>0</v>
      </c>
      <c r="G70" s="8" t="str">
        <f t="shared" si="0"/>
        <v xml:space="preserve"> </v>
      </c>
      <c r="H70" s="263">
        <f>IF(A70&lt;&gt;"",1,0)</f>
        <v>1</v>
      </c>
    </row>
    <row r="71" spans="1:8" ht="26" customHeight="1">
      <c r="A71" s="9"/>
      <c r="B71" s="88"/>
      <c r="C71" s="88"/>
      <c r="D71" s="75"/>
      <c r="E71" s="75"/>
      <c r="F71" s="75"/>
      <c r="G71" s="8" t="str">
        <f t="shared" si="0"/>
        <v xml:space="preserve"> </v>
      </c>
      <c r="H71" s="263">
        <f>IF(A71&lt;&gt;"",1,0)</f>
        <v>0</v>
      </c>
    </row>
    <row r="72" spans="1:8" ht="26" customHeight="1">
      <c r="A72" s="9"/>
      <c r="B72" s="88"/>
      <c r="C72" s="88"/>
      <c r="D72" s="75"/>
      <c r="E72" s="75"/>
      <c r="F72" s="75"/>
      <c r="G72" s="8" t="str">
        <f t="shared" si="0"/>
        <v xml:space="preserve"> </v>
      </c>
      <c r="H72" s="263">
        <f>IF(A72&lt;&gt;"",1,0)</f>
        <v>0</v>
      </c>
    </row>
    <row r="73" spans="1:8" ht="26" customHeight="1">
      <c r="A73" s="9"/>
      <c r="B73" s="88"/>
      <c r="C73" s="88"/>
      <c r="D73" s="75"/>
      <c r="E73" s="75"/>
      <c r="F73" s="75"/>
      <c r="G73" s="8" t="str">
        <f t="shared" si="0"/>
        <v xml:space="preserve"> </v>
      </c>
      <c r="H73" s="263">
        <f>IF(A73&lt;&gt;"",1,0)</f>
        <v>0</v>
      </c>
    </row>
    <row r="74" spans="1:8" ht="26" customHeight="1">
      <c r="A74" s="9"/>
      <c r="B74" s="88"/>
      <c r="C74" s="88"/>
      <c r="D74" s="75"/>
      <c r="E74" s="75"/>
      <c r="F74" s="75"/>
      <c r="G74" s="8" t="str">
        <f t="shared" si="0"/>
        <v xml:space="preserve"> </v>
      </c>
      <c r="H74" s="263">
        <f>IF(A74&lt;&gt;"",1,0)</f>
        <v>0</v>
      </c>
    </row>
    <row r="75" spans="1:8" ht="26" customHeight="1">
      <c r="A75" s="9"/>
      <c r="B75" s="88"/>
      <c r="C75" s="88"/>
      <c r="D75" s="75"/>
      <c r="E75" s="75"/>
      <c r="F75" s="75"/>
      <c r="G75" s="8" t="str">
        <f t="shared" si="0"/>
        <v xml:space="preserve"> </v>
      </c>
      <c r="H75" s="263">
        <f>IF(A75&lt;&gt;"",1,0)</f>
        <v>0</v>
      </c>
    </row>
    <row r="76" spans="1:8" ht="26" customHeight="1">
      <c r="A76" s="9"/>
      <c r="B76" s="88"/>
      <c r="C76" s="88"/>
      <c r="D76" s="75"/>
      <c r="E76" s="75"/>
      <c r="F76" s="75"/>
      <c r="G76" s="8" t="str">
        <f t="shared" si="0"/>
        <v xml:space="preserve"> </v>
      </c>
      <c r="H76" s="263">
        <f>IF(A76&lt;&gt;"",1,0)</f>
        <v>0</v>
      </c>
    </row>
    <row r="77" spans="1:8" ht="26" customHeight="1">
      <c r="A77" s="9"/>
      <c r="B77" s="88"/>
      <c r="C77" s="88"/>
      <c r="D77" s="75"/>
      <c r="E77" s="75"/>
      <c r="F77" s="75"/>
      <c r="G77" s="8" t="str">
        <f t="shared" si="0"/>
        <v xml:space="preserve"> </v>
      </c>
      <c r="H77" s="263">
        <f>IF(A77&lt;&gt;"",1,0)</f>
        <v>0</v>
      </c>
    </row>
    <row r="78" spans="1:8" ht="26" customHeight="1">
      <c r="A78" s="9"/>
      <c r="B78" s="88"/>
      <c r="C78" s="88"/>
      <c r="D78" s="75"/>
      <c r="E78" s="75"/>
      <c r="F78" s="75"/>
      <c r="G78" s="8" t="str">
        <f t="shared" si="0"/>
        <v xml:space="preserve"> </v>
      </c>
      <c r="H78" s="263">
        <f>IF(A78&lt;&gt;"",1,0)</f>
        <v>0</v>
      </c>
    </row>
    <row r="79" spans="1:8" ht="26" customHeight="1">
      <c r="A79" s="9"/>
      <c r="B79" s="88"/>
      <c r="C79" s="88"/>
      <c r="D79" s="75"/>
      <c r="E79" s="75"/>
      <c r="F79" s="75"/>
      <c r="G79" s="8" t="str">
        <f t="shared" si="0"/>
        <v xml:space="preserve"> </v>
      </c>
      <c r="H79" s="263">
        <f>IF(A79&lt;&gt;"",1,0)</f>
        <v>0</v>
      </c>
    </row>
    <row r="80" spans="1:8" ht="26" customHeight="1">
      <c r="A80" s="9"/>
      <c r="B80" s="88"/>
      <c r="C80" s="88"/>
      <c r="D80" s="75"/>
      <c r="E80" s="75"/>
      <c r="F80" s="75"/>
      <c r="G80" s="8" t="str">
        <f t="shared" si="0"/>
        <v xml:space="preserve"> </v>
      </c>
      <c r="H80" s="263">
        <f>IF(A80&lt;&gt;"",1,0)</f>
        <v>0</v>
      </c>
    </row>
    <row r="81" spans="1:8" ht="26" customHeight="1">
      <c r="A81" s="9"/>
      <c r="B81" s="88"/>
      <c r="C81" s="88"/>
      <c r="D81" s="75"/>
      <c r="E81" s="75"/>
      <c r="F81" s="75"/>
      <c r="G81" s="8" t="str">
        <f t="shared" si="0"/>
        <v xml:space="preserve"> </v>
      </c>
      <c r="H81" s="263">
        <f>IF(A81&lt;&gt;"",1,0)</f>
        <v>0</v>
      </c>
    </row>
    <row r="82" spans="1:8" ht="26" customHeight="1">
      <c r="A82" s="9"/>
      <c r="B82" s="88"/>
      <c r="C82" s="88"/>
      <c r="D82" s="75"/>
      <c r="E82" s="75"/>
      <c r="F82" s="75"/>
      <c r="G82" s="8" t="str">
        <f t="shared" si="0"/>
        <v xml:space="preserve"> </v>
      </c>
      <c r="H82" s="263">
        <f>IF(A82&lt;&gt;"",1,0)</f>
        <v>0</v>
      </c>
    </row>
    <row r="83" spans="1:8" ht="26" customHeight="1">
      <c r="A83" s="9"/>
      <c r="B83" s="88"/>
      <c r="C83" s="88"/>
      <c r="D83" s="75"/>
      <c r="E83" s="75"/>
      <c r="F83" s="75"/>
      <c r="G83" s="8" t="str">
        <f t="shared" si="0"/>
        <v xml:space="preserve"> </v>
      </c>
      <c r="H83" s="263">
        <f>IF(A83&lt;&gt;"",1,0)</f>
        <v>0</v>
      </c>
    </row>
    <row r="84" spans="1:8" ht="26" customHeight="1">
      <c r="A84" s="9"/>
      <c r="B84" s="88"/>
      <c r="C84" s="88"/>
      <c r="D84" s="75"/>
      <c r="E84" s="75"/>
      <c r="F84" s="75"/>
      <c r="G84" s="8" t="str">
        <f t="shared" si="0"/>
        <v xml:space="preserve"> </v>
      </c>
      <c r="H84" s="263">
        <f>IF(A84&lt;&gt;"",1,0)</f>
        <v>0</v>
      </c>
    </row>
    <row r="85" spans="1:8" ht="26" customHeight="1">
      <c r="A85" s="9"/>
      <c r="B85" s="88"/>
      <c r="C85" s="88"/>
      <c r="D85" s="75"/>
      <c r="E85" s="75"/>
      <c r="F85" s="75"/>
      <c r="G85" s="8" t="str">
        <f t="shared" si="0"/>
        <v xml:space="preserve"> </v>
      </c>
      <c r="H85" s="263">
        <f>IF(A85&lt;&gt;"",1,0)</f>
        <v>0</v>
      </c>
    </row>
    <row r="86" spans="1:8" ht="26" customHeight="1">
      <c r="A86" s="9"/>
      <c r="B86" s="88"/>
      <c r="C86" s="88"/>
      <c r="D86" s="75"/>
      <c r="E86" s="75"/>
      <c r="F86" s="75"/>
      <c r="G86" s="8" t="str">
        <f t="shared" si="0"/>
        <v xml:space="preserve"> </v>
      </c>
      <c r="H86" s="263">
        <f>IF(A86&lt;&gt;"",1,0)</f>
        <v>0</v>
      </c>
    </row>
    <row r="87" spans="1:8" ht="26" customHeight="1">
      <c r="A87" s="9"/>
      <c r="B87" s="88"/>
      <c r="C87" s="88"/>
      <c r="D87" s="75"/>
      <c r="E87" s="75"/>
      <c r="F87" s="75"/>
      <c r="G87" s="8" t="str">
        <f t="shared" si="0"/>
        <v xml:space="preserve"> </v>
      </c>
      <c r="H87" s="263">
        <f>IF(A87&lt;&gt;"",1,0)</f>
        <v>0</v>
      </c>
    </row>
    <row r="88" spans="1:8" ht="26" customHeight="1">
      <c r="A88" s="11"/>
      <c r="B88" s="109"/>
      <c r="C88" s="109"/>
      <c r="D88" s="79"/>
      <c r="E88" s="79"/>
      <c r="F88" s="79"/>
      <c r="G88" s="8" t="str">
        <f t="shared" si="0"/>
        <v xml:space="preserve"> </v>
      </c>
      <c r="H88" s="263">
        <f>IF(A88&lt;&gt;"",1,0)</f>
        <v>0</v>
      </c>
    </row>
    <row r="89" spans="1:8" ht="26" customHeight="1">
      <c r="A89" s="13" t="s">
        <v>23</v>
      </c>
      <c r="B89" s="110">
        <f>SUM(B69:B88)</f>
        <v>405</v>
      </c>
      <c r="C89" s="110"/>
      <c r="D89" s="78">
        <f>SUM(D69:D88)</f>
        <v>45</v>
      </c>
      <c r="E89" s="78">
        <f>SUM(E69:E88)</f>
        <v>360</v>
      </c>
      <c r="F89" s="78">
        <f>SUM(F69:F88)</f>
        <v>0</v>
      </c>
      <c r="G89" s="311" t="str">
        <f t="shared" si="0"/>
        <v xml:space="preserve"> </v>
      </c>
      <c r="H89" s="263"/>
    </row>
    <row r="90" spans="1:8" ht="26" customHeight="1">
      <c r="E90" s="129" t="s">
        <v>33</v>
      </c>
      <c r="F90" s="130"/>
      <c r="G90" s="42">
        <f>SUM(H69:H88)</f>
        <v>2</v>
      </c>
      <c r="H90" s="263"/>
    </row>
    <row r="91" spans="1:8">
      <c r="A91" s="5"/>
      <c r="B91" s="5"/>
      <c r="C91" s="5"/>
      <c r="D91" s="5"/>
      <c r="E91" s="5"/>
      <c r="F91" s="112" t="s">
        <v>29</v>
      </c>
      <c r="G91" s="113"/>
      <c r="H91" s="263"/>
    </row>
    <row r="92" spans="1:8" ht="21" customHeight="1">
      <c r="A92" s="154" t="s">
        <v>27</v>
      </c>
      <c r="B92" s="154"/>
      <c r="C92" s="154"/>
      <c r="D92" s="154"/>
      <c r="E92" s="16"/>
      <c r="F92" s="239">
        <v>5213</v>
      </c>
      <c r="G92" s="240"/>
      <c r="H92" s="263"/>
    </row>
    <row r="93" spans="1:8" ht="21" customHeight="1">
      <c r="A93" s="154"/>
      <c r="B93" s="154"/>
      <c r="C93" s="154"/>
      <c r="D93" s="154"/>
      <c r="E93" s="16"/>
      <c r="F93" s="241"/>
      <c r="G93" s="242"/>
      <c r="H93" s="263"/>
    </row>
    <row r="94" spans="1:8">
      <c r="F94" s="111" t="s">
        <v>91</v>
      </c>
      <c r="G94" s="111"/>
      <c r="H94" s="263"/>
    </row>
    <row r="95" spans="1:8">
      <c r="H95" s="263"/>
    </row>
    <row r="96" spans="1:8">
      <c r="A96" s="1" t="s">
        <v>69</v>
      </c>
      <c r="B96" s="85" t="s">
        <v>18</v>
      </c>
      <c r="C96" s="85"/>
      <c r="D96" s="80" t="s">
        <v>19</v>
      </c>
      <c r="E96" s="80" t="s">
        <v>20</v>
      </c>
      <c r="F96" s="80" t="s">
        <v>21</v>
      </c>
      <c r="G96" s="3" t="s">
        <v>22</v>
      </c>
      <c r="H96" s="263"/>
    </row>
    <row r="97" spans="1:8" ht="26" customHeight="1">
      <c r="A97" s="6" t="s">
        <v>104</v>
      </c>
      <c r="B97" s="84">
        <v>60</v>
      </c>
      <c r="C97" s="84"/>
      <c r="D97" s="7">
        <v>20</v>
      </c>
      <c r="E97" s="7">
        <v>40</v>
      </c>
      <c r="F97" s="7">
        <v>0</v>
      </c>
      <c r="G97" s="8" t="str">
        <f t="shared" ref="G97:G117" si="1">IF((D97+E97+F97)=B97," ","error")</f>
        <v xml:space="preserve"> </v>
      </c>
      <c r="H97" s="263">
        <f>IF(A97&lt;&gt;"",1,0)</f>
        <v>1</v>
      </c>
    </row>
    <row r="98" spans="1:8" ht="26" customHeight="1">
      <c r="A98" s="9" t="s">
        <v>105</v>
      </c>
      <c r="B98" s="88">
        <v>40</v>
      </c>
      <c r="C98" s="88"/>
      <c r="D98" s="75">
        <v>20</v>
      </c>
      <c r="E98" s="75">
        <v>20</v>
      </c>
      <c r="F98" s="75">
        <v>0</v>
      </c>
      <c r="G98" s="8" t="str">
        <f t="shared" si="1"/>
        <v xml:space="preserve"> </v>
      </c>
      <c r="H98" s="263">
        <f>IF(A98&lt;&gt;"",1,0)</f>
        <v>1</v>
      </c>
    </row>
    <row r="99" spans="1:8" ht="26" customHeight="1">
      <c r="A99" s="9" t="s">
        <v>106</v>
      </c>
      <c r="B99" s="88">
        <v>20</v>
      </c>
      <c r="C99" s="88"/>
      <c r="D99" s="75">
        <v>20</v>
      </c>
      <c r="E99" s="75">
        <v>0</v>
      </c>
      <c r="F99" s="75">
        <v>0</v>
      </c>
      <c r="G99" s="8" t="str">
        <f t="shared" si="1"/>
        <v xml:space="preserve"> </v>
      </c>
      <c r="H99" s="263">
        <f>IF(A99&lt;&gt;"",1,0)</f>
        <v>1</v>
      </c>
    </row>
    <row r="100" spans="1:8" ht="26" customHeight="1">
      <c r="A100" s="9" t="s">
        <v>107</v>
      </c>
      <c r="B100" s="88">
        <v>120</v>
      </c>
      <c r="C100" s="88"/>
      <c r="D100" s="75">
        <v>10</v>
      </c>
      <c r="E100" s="75">
        <v>110</v>
      </c>
      <c r="F100" s="75">
        <v>0</v>
      </c>
      <c r="G100" s="8" t="str">
        <f t="shared" si="1"/>
        <v xml:space="preserve"> </v>
      </c>
      <c r="H100" s="263">
        <f>IF(A100&lt;&gt;"",1,0)</f>
        <v>1</v>
      </c>
    </row>
    <row r="101" spans="1:8" ht="26" customHeight="1">
      <c r="A101" s="9"/>
      <c r="B101" s="88"/>
      <c r="C101" s="88"/>
      <c r="D101" s="75"/>
      <c r="E101" s="75"/>
      <c r="F101" s="75"/>
      <c r="G101" s="8" t="str">
        <f t="shared" si="1"/>
        <v xml:space="preserve"> </v>
      </c>
      <c r="H101" s="263">
        <f>IF(A101&lt;&gt;"",1,0)</f>
        <v>0</v>
      </c>
    </row>
    <row r="102" spans="1:8" ht="26" customHeight="1">
      <c r="A102" s="9"/>
      <c r="B102" s="88"/>
      <c r="C102" s="88"/>
      <c r="D102" s="75"/>
      <c r="E102" s="75"/>
      <c r="F102" s="75"/>
      <c r="G102" s="8" t="str">
        <f t="shared" si="1"/>
        <v xml:space="preserve"> </v>
      </c>
      <c r="H102" s="263">
        <f>IF(A102&lt;&gt;"",1,0)</f>
        <v>0</v>
      </c>
    </row>
    <row r="103" spans="1:8" ht="26" customHeight="1">
      <c r="A103" s="9"/>
      <c r="B103" s="88"/>
      <c r="C103" s="88"/>
      <c r="D103" s="75"/>
      <c r="E103" s="75"/>
      <c r="F103" s="75"/>
      <c r="G103" s="8" t="str">
        <f t="shared" si="1"/>
        <v xml:space="preserve"> </v>
      </c>
      <c r="H103" s="263">
        <f>IF(A103&lt;&gt;"",1,0)</f>
        <v>0</v>
      </c>
    </row>
    <row r="104" spans="1:8" ht="26" customHeight="1">
      <c r="A104" s="9"/>
      <c r="B104" s="88"/>
      <c r="C104" s="88"/>
      <c r="D104" s="75"/>
      <c r="E104" s="75"/>
      <c r="F104" s="75"/>
      <c r="G104" s="8" t="str">
        <f t="shared" si="1"/>
        <v xml:space="preserve"> </v>
      </c>
      <c r="H104" s="263">
        <f>IF(A104&lt;&gt;"",1,0)</f>
        <v>0</v>
      </c>
    </row>
    <row r="105" spans="1:8" ht="26" customHeight="1">
      <c r="A105" s="9"/>
      <c r="B105" s="88"/>
      <c r="C105" s="88"/>
      <c r="D105" s="75"/>
      <c r="E105" s="75"/>
      <c r="F105" s="75"/>
      <c r="G105" s="8" t="str">
        <f t="shared" si="1"/>
        <v xml:space="preserve"> </v>
      </c>
      <c r="H105" s="263">
        <f>IF(A105&lt;&gt;"",1,0)</f>
        <v>0</v>
      </c>
    </row>
    <row r="106" spans="1:8" ht="26" customHeight="1">
      <c r="A106" s="9"/>
      <c r="B106" s="88"/>
      <c r="C106" s="88"/>
      <c r="D106" s="75"/>
      <c r="E106" s="75"/>
      <c r="F106" s="75"/>
      <c r="G106" s="8" t="str">
        <f t="shared" si="1"/>
        <v xml:space="preserve"> </v>
      </c>
      <c r="H106" s="263">
        <f>IF(A106&lt;&gt;"",1,0)</f>
        <v>0</v>
      </c>
    </row>
    <row r="107" spans="1:8" ht="26" customHeight="1">
      <c r="A107" s="9"/>
      <c r="B107" s="88"/>
      <c r="C107" s="88"/>
      <c r="D107" s="75"/>
      <c r="E107" s="75"/>
      <c r="F107" s="75"/>
      <c r="G107" s="8" t="str">
        <f t="shared" si="1"/>
        <v xml:space="preserve"> </v>
      </c>
      <c r="H107" s="263">
        <f>IF(A107&lt;&gt;"",1,0)</f>
        <v>0</v>
      </c>
    </row>
    <row r="108" spans="1:8" ht="26" customHeight="1">
      <c r="A108" s="9"/>
      <c r="B108" s="88"/>
      <c r="C108" s="88"/>
      <c r="D108" s="75"/>
      <c r="E108" s="75"/>
      <c r="F108" s="75"/>
      <c r="G108" s="8" t="str">
        <f t="shared" si="1"/>
        <v xml:space="preserve"> </v>
      </c>
      <c r="H108" s="263">
        <f>IF(A108&lt;&gt;"",1,0)</f>
        <v>0</v>
      </c>
    </row>
    <row r="109" spans="1:8" ht="26" customHeight="1">
      <c r="A109" s="9"/>
      <c r="B109" s="88"/>
      <c r="C109" s="88"/>
      <c r="D109" s="75"/>
      <c r="E109" s="75"/>
      <c r="F109" s="75"/>
      <c r="G109" s="8" t="str">
        <f t="shared" si="1"/>
        <v xml:space="preserve"> </v>
      </c>
      <c r="H109" s="263">
        <f>IF(A109&lt;&gt;"",1,0)</f>
        <v>0</v>
      </c>
    </row>
    <row r="110" spans="1:8" ht="26" customHeight="1">
      <c r="A110" s="9"/>
      <c r="B110" s="88"/>
      <c r="C110" s="88"/>
      <c r="D110" s="75"/>
      <c r="E110" s="75"/>
      <c r="F110" s="75"/>
      <c r="G110" s="8" t="str">
        <f t="shared" si="1"/>
        <v xml:space="preserve"> </v>
      </c>
      <c r="H110" s="263">
        <f>IF(A110&lt;&gt;"",1,0)</f>
        <v>0</v>
      </c>
    </row>
    <row r="111" spans="1:8" ht="26" customHeight="1">
      <c r="A111" s="9"/>
      <c r="B111" s="88"/>
      <c r="C111" s="88"/>
      <c r="D111" s="75"/>
      <c r="E111" s="75"/>
      <c r="F111" s="75"/>
      <c r="G111" s="8" t="str">
        <f t="shared" si="1"/>
        <v xml:space="preserve"> </v>
      </c>
      <c r="H111" s="263">
        <f>IF(A111&lt;&gt;"",1,0)</f>
        <v>0</v>
      </c>
    </row>
    <row r="112" spans="1:8" ht="26" customHeight="1">
      <c r="A112" s="9"/>
      <c r="B112" s="88"/>
      <c r="C112" s="88"/>
      <c r="D112" s="75"/>
      <c r="E112" s="75"/>
      <c r="F112" s="75"/>
      <c r="G112" s="8" t="str">
        <f t="shared" si="1"/>
        <v xml:space="preserve"> </v>
      </c>
      <c r="H112" s="263">
        <f>IF(A112&lt;&gt;"",1,0)</f>
        <v>0</v>
      </c>
    </row>
    <row r="113" spans="1:8" ht="26" customHeight="1">
      <c r="A113" s="9"/>
      <c r="B113" s="88"/>
      <c r="C113" s="88"/>
      <c r="D113" s="75"/>
      <c r="E113" s="75"/>
      <c r="F113" s="75"/>
      <c r="G113" s="8" t="str">
        <f t="shared" si="1"/>
        <v xml:space="preserve"> </v>
      </c>
      <c r="H113" s="263">
        <f>IF(A113&lt;&gt;"",1,0)</f>
        <v>0</v>
      </c>
    </row>
    <row r="114" spans="1:8" ht="26" customHeight="1">
      <c r="A114" s="9"/>
      <c r="B114" s="88"/>
      <c r="C114" s="88"/>
      <c r="D114" s="75"/>
      <c r="E114" s="75"/>
      <c r="F114" s="75"/>
      <c r="G114" s="8" t="str">
        <f t="shared" si="1"/>
        <v xml:space="preserve"> </v>
      </c>
      <c r="H114" s="263">
        <f>IF(A114&lt;&gt;"",1,0)</f>
        <v>0</v>
      </c>
    </row>
    <row r="115" spans="1:8" ht="26" customHeight="1">
      <c r="A115" s="9"/>
      <c r="B115" s="88"/>
      <c r="C115" s="88"/>
      <c r="D115" s="75"/>
      <c r="E115" s="75"/>
      <c r="F115" s="75"/>
      <c r="G115" s="8" t="str">
        <f t="shared" si="1"/>
        <v xml:space="preserve"> </v>
      </c>
      <c r="H115" s="263">
        <f>IF(A115&lt;&gt;"",1,0)</f>
        <v>0</v>
      </c>
    </row>
    <row r="116" spans="1:8" ht="26" customHeight="1">
      <c r="A116" s="11"/>
      <c r="B116" s="109"/>
      <c r="C116" s="109"/>
      <c r="D116" s="79"/>
      <c r="E116" s="79"/>
      <c r="F116" s="79"/>
      <c r="G116" s="8" t="str">
        <f t="shared" si="1"/>
        <v xml:space="preserve"> </v>
      </c>
      <c r="H116" s="263">
        <f>IF(A116&lt;&gt;"",1,0)</f>
        <v>0</v>
      </c>
    </row>
    <row r="117" spans="1:8" ht="26" customHeight="1">
      <c r="A117" s="13" t="s">
        <v>23</v>
      </c>
      <c r="B117" s="110">
        <f>SUM(B97:B116)</f>
        <v>240</v>
      </c>
      <c r="C117" s="110"/>
      <c r="D117" s="78">
        <f>SUM(D97:D116)</f>
        <v>70</v>
      </c>
      <c r="E117" s="78">
        <f>SUM(E97:E116)</f>
        <v>170</v>
      </c>
      <c r="F117" s="78">
        <f>SUM(F97:F116)</f>
        <v>0</v>
      </c>
      <c r="G117" s="311" t="str">
        <f t="shared" si="1"/>
        <v xml:space="preserve"> </v>
      </c>
      <c r="H117" s="263"/>
    </row>
    <row r="118" spans="1:8" ht="26" customHeight="1">
      <c r="E118" s="129" t="s">
        <v>33</v>
      </c>
      <c r="F118" s="130"/>
      <c r="G118" s="18">
        <f>SUM(H97:H116)</f>
        <v>4</v>
      </c>
      <c r="H118" s="263"/>
    </row>
    <row r="119" spans="1:8">
      <c r="A119" s="5"/>
      <c r="B119" s="5"/>
      <c r="C119" s="5"/>
      <c r="D119" s="5"/>
      <c r="E119" s="5"/>
      <c r="F119" s="112" t="s">
        <v>29</v>
      </c>
      <c r="G119" s="113"/>
      <c r="H119" s="263"/>
    </row>
    <row r="120" spans="1:8" ht="21" customHeight="1">
      <c r="A120" s="154" t="s">
        <v>27</v>
      </c>
      <c r="B120" s="154"/>
      <c r="C120" s="154"/>
      <c r="D120" s="154"/>
      <c r="E120" s="16"/>
      <c r="F120" s="156">
        <v>5219</v>
      </c>
      <c r="G120" s="157"/>
      <c r="H120" s="263"/>
    </row>
    <row r="121" spans="1:8" ht="21" customHeight="1">
      <c r="A121" s="154"/>
      <c r="B121" s="154"/>
      <c r="C121" s="154"/>
      <c r="D121" s="154"/>
      <c r="E121" s="16"/>
      <c r="F121" s="158"/>
      <c r="G121" s="159"/>
      <c r="H121" s="263"/>
    </row>
    <row r="122" spans="1:8">
      <c r="F122" s="111" t="s">
        <v>24</v>
      </c>
      <c r="G122" s="111"/>
      <c r="H122" s="263"/>
    </row>
    <row r="123" spans="1:8">
      <c r="H123" s="263"/>
    </row>
    <row r="124" spans="1:8">
      <c r="A124" s="1" t="s">
        <v>69</v>
      </c>
      <c r="B124" s="85" t="s">
        <v>18</v>
      </c>
      <c r="C124" s="85"/>
      <c r="D124" s="80" t="s">
        <v>19</v>
      </c>
      <c r="E124" s="80" t="s">
        <v>20</v>
      </c>
      <c r="F124" s="80" t="s">
        <v>21</v>
      </c>
      <c r="G124" s="3" t="s">
        <v>22</v>
      </c>
      <c r="H124" s="263"/>
    </row>
    <row r="125" spans="1:8" ht="26" customHeight="1">
      <c r="A125" s="6"/>
      <c r="B125" s="84"/>
      <c r="C125" s="84"/>
      <c r="D125" s="7"/>
      <c r="E125" s="7"/>
      <c r="F125" s="7"/>
      <c r="G125" s="8" t="str">
        <f t="shared" ref="G125:G145" si="2">IF((D125+E125+F125)=B125," ","error")</f>
        <v xml:space="preserve"> </v>
      </c>
      <c r="H125" s="263">
        <f>IF(A125&lt;&gt;"",1,0)</f>
        <v>0</v>
      </c>
    </row>
    <row r="126" spans="1:8" ht="26" customHeight="1">
      <c r="A126" s="9"/>
      <c r="B126" s="88"/>
      <c r="C126" s="88"/>
      <c r="D126" s="75"/>
      <c r="E126" s="75"/>
      <c r="F126" s="75"/>
      <c r="G126" s="8" t="str">
        <f t="shared" si="2"/>
        <v xml:space="preserve"> </v>
      </c>
      <c r="H126" s="263">
        <f>IF(A126&lt;&gt;"",1,0)</f>
        <v>0</v>
      </c>
    </row>
    <row r="127" spans="1:8" ht="26" customHeight="1">
      <c r="A127" s="9"/>
      <c r="B127" s="88"/>
      <c r="C127" s="88"/>
      <c r="D127" s="75"/>
      <c r="E127" s="75"/>
      <c r="F127" s="75"/>
      <c r="G127" s="8" t="str">
        <f t="shared" si="2"/>
        <v xml:space="preserve"> </v>
      </c>
      <c r="H127" s="263">
        <f>IF(A127&lt;&gt;"",1,0)</f>
        <v>0</v>
      </c>
    </row>
    <row r="128" spans="1:8" ht="26" customHeight="1">
      <c r="A128" s="9"/>
      <c r="B128" s="88"/>
      <c r="C128" s="88"/>
      <c r="D128" s="75"/>
      <c r="E128" s="75"/>
      <c r="F128" s="75"/>
      <c r="G128" s="8" t="str">
        <f t="shared" si="2"/>
        <v xml:space="preserve"> </v>
      </c>
      <c r="H128" s="263">
        <f>IF(A128&lt;&gt;"",1,0)</f>
        <v>0</v>
      </c>
    </row>
    <row r="129" spans="1:8" ht="26" customHeight="1">
      <c r="A129" s="9"/>
      <c r="B129" s="88"/>
      <c r="C129" s="88"/>
      <c r="D129" s="75"/>
      <c r="E129" s="75"/>
      <c r="F129" s="75"/>
      <c r="G129" s="8" t="str">
        <f t="shared" si="2"/>
        <v xml:space="preserve"> </v>
      </c>
      <c r="H129" s="263">
        <f>IF(A129&lt;&gt;"",1,0)</f>
        <v>0</v>
      </c>
    </row>
    <row r="130" spans="1:8" ht="26" customHeight="1">
      <c r="A130" s="9"/>
      <c r="B130" s="88"/>
      <c r="C130" s="88"/>
      <c r="D130" s="75"/>
      <c r="E130" s="75"/>
      <c r="F130" s="75"/>
      <c r="G130" s="8" t="str">
        <f t="shared" si="2"/>
        <v xml:space="preserve"> </v>
      </c>
      <c r="H130" s="263">
        <f>IF(A130&lt;&gt;"",1,0)</f>
        <v>0</v>
      </c>
    </row>
    <row r="131" spans="1:8" ht="26" customHeight="1">
      <c r="A131" s="9"/>
      <c r="B131" s="88"/>
      <c r="C131" s="88"/>
      <c r="D131" s="75"/>
      <c r="E131" s="75"/>
      <c r="F131" s="75"/>
      <c r="G131" s="8" t="str">
        <f t="shared" si="2"/>
        <v xml:space="preserve"> </v>
      </c>
      <c r="H131" s="263">
        <f>IF(A131&lt;&gt;"",1,0)</f>
        <v>0</v>
      </c>
    </row>
    <row r="132" spans="1:8" ht="26" customHeight="1">
      <c r="A132" s="9"/>
      <c r="B132" s="88"/>
      <c r="C132" s="88"/>
      <c r="D132" s="75"/>
      <c r="E132" s="75"/>
      <c r="F132" s="75"/>
      <c r="G132" s="8" t="str">
        <f t="shared" si="2"/>
        <v xml:space="preserve"> </v>
      </c>
      <c r="H132" s="263">
        <f>IF(A132&lt;&gt;"",1,0)</f>
        <v>0</v>
      </c>
    </row>
    <row r="133" spans="1:8" ht="26" customHeight="1">
      <c r="A133" s="9"/>
      <c r="B133" s="88"/>
      <c r="C133" s="88"/>
      <c r="D133" s="75"/>
      <c r="E133" s="75"/>
      <c r="F133" s="75"/>
      <c r="G133" s="8" t="str">
        <f t="shared" si="2"/>
        <v xml:space="preserve"> </v>
      </c>
      <c r="H133" s="263">
        <f>IF(A133&lt;&gt;"",1,0)</f>
        <v>0</v>
      </c>
    </row>
    <row r="134" spans="1:8" ht="26" customHeight="1">
      <c r="A134" s="9"/>
      <c r="B134" s="88"/>
      <c r="C134" s="88"/>
      <c r="D134" s="75"/>
      <c r="E134" s="75"/>
      <c r="F134" s="75"/>
      <c r="G134" s="8" t="str">
        <f t="shared" si="2"/>
        <v xml:space="preserve"> </v>
      </c>
      <c r="H134" s="263">
        <f>IF(A134&lt;&gt;"",1,0)</f>
        <v>0</v>
      </c>
    </row>
    <row r="135" spans="1:8" ht="26" customHeight="1">
      <c r="A135" s="9"/>
      <c r="B135" s="88"/>
      <c r="C135" s="88"/>
      <c r="D135" s="75"/>
      <c r="E135" s="75"/>
      <c r="F135" s="75"/>
      <c r="G135" s="8" t="str">
        <f t="shared" si="2"/>
        <v xml:space="preserve"> </v>
      </c>
      <c r="H135" s="263">
        <f>IF(A135&lt;&gt;"",1,0)</f>
        <v>0</v>
      </c>
    </row>
    <row r="136" spans="1:8" ht="26" customHeight="1">
      <c r="A136" s="9"/>
      <c r="B136" s="88"/>
      <c r="C136" s="88"/>
      <c r="D136" s="75"/>
      <c r="E136" s="75"/>
      <c r="F136" s="75"/>
      <c r="G136" s="8" t="str">
        <f t="shared" si="2"/>
        <v xml:space="preserve"> </v>
      </c>
      <c r="H136" s="263">
        <f>IF(A136&lt;&gt;"",1,0)</f>
        <v>0</v>
      </c>
    </row>
    <row r="137" spans="1:8" ht="26" customHeight="1">
      <c r="A137" s="9"/>
      <c r="B137" s="88"/>
      <c r="C137" s="88"/>
      <c r="D137" s="75"/>
      <c r="E137" s="75"/>
      <c r="F137" s="75"/>
      <c r="G137" s="8" t="str">
        <f t="shared" si="2"/>
        <v xml:space="preserve"> </v>
      </c>
      <c r="H137" s="263">
        <f>IF(A137&lt;&gt;"",1,0)</f>
        <v>0</v>
      </c>
    </row>
    <row r="138" spans="1:8" ht="26" customHeight="1">
      <c r="A138" s="9"/>
      <c r="B138" s="88"/>
      <c r="C138" s="88"/>
      <c r="D138" s="75"/>
      <c r="E138" s="75"/>
      <c r="F138" s="75"/>
      <c r="G138" s="8" t="str">
        <f t="shared" si="2"/>
        <v xml:space="preserve"> </v>
      </c>
      <c r="H138" s="263">
        <f>IF(A138&lt;&gt;"",1,0)</f>
        <v>0</v>
      </c>
    </row>
    <row r="139" spans="1:8" ht="26" customHeight="1">
      <c r="A139" s="9"/>
      <c r="B139" s="88"/>
      <c r="C139" s="88"/>
      <c r="D139" s="75"/>
      <c r="E139" s="75"/>
      <c r="F139" s="75"/>
      <c r="G139" s="8" t="str">
        <f t="shared" si="2"/>
        <v xml:space="preserve"> </v>
      </c>
      <c r="H139" s="263">
        <f>IF(A139&lt;&gt;"",1,0)</f>
        <v>0</v>
      </c>
    </row>
    <row r="140" spans="1:8" ht="26" customHeight="1">
      <c r="A140" s="9"/>
      <c r="B140" s="88"/>
      <c r="C140" s="88"/>
      <c r="D140" s="75"/>
      <c r="E140" s="75"/>
      <c r="F140" s="75"/>
      <c r="G140" s="8" t="str">
        <f t="shared" si="2"/>
        <v xml:space="preserve"> </v>
      </c>
      <c r="H140" s="263">
        <f>IF(A140&lt;&gt;"",1,0)</f>
        <v>0</v>
      </c>
    </row>
    <row r="141" spans="1:8" ht="26" customHeight="1">
      <c r="A141" s="9"/>
      <c r="B141" s="88"/>
      <c r="C141" s="88"/>
      <c r="D141" s="75"/>
      <c r="E141" s="75"/>
      <c r="F141" s="75"/>
      <c r="G141" s="8" t="str">
        <f t="shared" si="2"/>
        <v xml:space="preserve"> </v>
      </c>
      <c r="H141" s="263">
        <f>IF(A141&lt;&gt;"",1,0)</f>
        <v>0</v>
      </c>
    </row>
    <row r="142" spans="1:8" ht="26" customHeight="1">
      <c r="A142" s="9"/>
      <c r="B142" s="88"/>
      <c r="C142" s="88"/>
      <c r="D142" s="75"/>
      <c r="E142" s="75"/>
      <c r="F142" s="75"/>
      <c r="G142" s="8" t="str">
        <f t="shared" si="2"/>
        <v xml:space="preserve"> </v>
      </c>
      <c r="H142" s="263">
        <f>IF(A142&lt;&gt;"",1,0)</f>
        <v>0</v>
      </c>
    </row>
    <row r="143" spans="1:8" ht="26" customHeight="1">
      <c r="A143" s="9"/>
      <c r="B143" s="88"/>
      <c r="C143" s="88"/>
      <c r="D143" s="75"/>
      <c r="E143" s="75"/>
      <c r="F143" s="75"/>
      <c r="G143" s="8" t="str">
        <f t="shared" si="2"/>
        <v xml:space="preserve"> </v>
      </c>
      <c r="H143" s="263">
        <f>IF(A143&lt;&gt;"",1,0)</f>
        <v>0</v>
      </c>
    </row>
    <row r="144" spans="1:8" ht="26" customHeight="1">
      <c r="A144" s="11"/>
      <c r="B144" s="109"/>
      <c r="C144" s="109"/>
      <c r="D144" s="79"/>
      <c r="E144" s="79"/>
      <c r="F144" s="79"/>
      <c r="G144" s="8" t="str">
        <f t="shared" si="2"/>
        <v xml:space="preserve"> </v>
      </c>
      <c r="H144" s="263">
        <f>IF(A144&lt;&gt;"",1,0)</f>
        <v>0</v>
      </c>
    </row>
    <row r="145" spans="1:7" ht="26" customHeight="1">
      <c r="A145" s="13" t="s">
        <v>23</v>
      </c>
      <c r="B145" s="110">
        <f>SUM(B125:B144)</f>
        <v>0</v>
      </c>
      <c r="C145" s="110"/>
      <c r="D145" s="78">
        <f>SUM(D125:D144)</f>
        <v>0</v>
      </c>
      <c r="E145" s="78">
        <f>SUM(E125:E144)</f>
        <v>0</v>
      </c>
      <c r="F145" s="78">
        <f>SUM(F125:F144)</f>
        <v>0</v>
      </c>
      <c r="G145" s="311" t="str">
        <f t="shared" si="2"/>
        <v xml:space="preserve"> </v>
      </c>
    </row>
    <row r="146" spans="1:7" ht="26" customHeight="1">
      <c r="E146" s="129" t="s">
        <v>33</v>
      </c>
      <c r="F146" s="130"/>
      <c r="G146" s="42">
        <f>SUM(H125:H144)</f>
        <v>0</v>
      </c>
    </row>
  </sheetData>
  <mergeCells count="151">
    <mergeCell ref="B142:C142"/>
    <mergeCell ref="B143:C143"/>
    <mergeCell ref="B144:C144"/>
    <mergeCell ref="B145:C145"/>
    <mergeCell ref="E146:F146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7:C117"/>
    <mergeCell ref="E118:F118"/>
    <mergeCell ref="F119:G119"/>
    <mergeCell ref="A120:D121"/>
    <mergeCell ref="F120:G121"/>
    <mergeCell ref="F122:G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A92:D93"/>
    <mergeCell ref="F92:G93"/>
    <mergeCell ref="F94:G94"/>
    <mergeCell ref="B96:C96"/>
    <mergeCell ref="B97:C97"/>
    <mergeCell ref="B98:C98"/>
    <mergeCell ref="B86:C86"/>
    <mergeCell ref="B87:C87"/>
    <mergeCell ref="B88:C88"/>
    <mergeCell ref="B89:C89"/>
    <mergeCell ref="E90:F90"/>
    <mergeCell ref="F91:G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1:C61"/>
    <mergeCell ref="E62:F62"/>
    <mergeCell ref="F63:G63"/>
    <mergeCell ref="A64:D65"/>
    <mergeCell ref="F64:G65"/>
    <mergeCell ref="F66:G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A36:D37"/>
    <mergeCell ref="F36:G37"/>
    <mergeCell ref="F38:G38"/>
    <mergeCell ref="B40:C40"/>
    <mergeCell ref="B41:C41"/>
    <mergeCell ref="B42:C42"/>
    <mergeCell ref="A29:G29"/>
    <mergeCell ref="A30:G30"/>
    <mergeCell ref="A31:G31"/>
    <mergeCell ref="A32:G32"/>
    <mergeCell ref="A33:G33"/>
    <mergeCell ref="F35:G35"/>
    <mergeCell ref="A25:C25"/>
    <mergeCell ref="D25:E25"/>
    <mergeCell ref="F25:G25"/>
    <mergeCell ref="A26:G26"/>
    <mergeCell ref="A27:C27"/>
    <mergeCell ref="D27:E27"/>
    <mergeCell ref="F27:G27"/>
    <mergeCell ref="A21:G21"/>
    <mergeCell ref="A22:C22"/>
    <mergeCell ref="A23:G23"/>
    <mergeCell ref="A24:C24"/>
    <mergeCell ref="D24:E24"/>
    <mergeCell ref="F24:G24"/>
    <mergeCell ref="A14:C14"/>
    <mergeCell ref="A15:C15"/>
    <mergeCell ref="A16:C16"/>
    <mergeCell ref="A17:C17"/>
    <mergeCell ref="A18:C18"/>
    <mergeCell ref="A20:C20"/>
    <mergeCell ref="A9:C9"/>
    <mergeCell ref="D9:E9"/>
    <mergeCell ref="F9:G9"/>
    <mergeCell ref="A10:G10"/>
    <mergeCell ref="D11:G11"/>
    <mergeCell ref="A12:C12"/>
    <mergeCell ref="A6:B6"/>
    <mergeCell ref="C6:G6"/>
    <mergeCell ref="A7:G7"/>
    <mergeCell ref="A8:C8"/>
    <mergeCell ref="D8:E8"/>
    <mergeCell ref="F8:G8"/>
    <mergeCell ref="A1:G1"/>
    <mergeCell ref="A2:G2"/>
    <mergeCell ref="A3:G3"/>
    <mergeCell ref="A4:B4"/>
    <mergeCell ref="C4:G4"/>
    <mergeCell ref="A5:B5"/>
    <mergeCell ref="C5:G5"/>
  </mergeCells>
  <conditionalFormatting sqref="G41">
    <cfRule type="containsText" dxfId="5" priority="6" operator="containsText" text="error">
      <formula>NOT(ISERROR(SEARCH("error",G41)))</formula>
    </cfRule>
  </conditionalFormatting>
  <conditionalFormatting sqref="G125:G145">
    <cfRule type="containsText" dxfId="4" priority="1" operator="containsText" text="error">
      <formula>NOT(ISERROR(SEARCH("error",G125)))</formula>
    </cfRule>
  </conditionalFormatting>
  <conditionalFormatting sqref="G42:G61">
    <cfRule type="containsText" dxfId="3" priority="4" operator="containsText" text="error">
      <formula>NOT(ISERROR(SEARCH("error",G42)))</formula>
    </cfRule>
  </conditionalFormatting>
  <conditionalFormatting sqref="G69:G89">
    <cfRule type="containsText" dxfId="2" priority="3" operator="containsText" text="error">
      <formula>NOT(ISERROR(SEARCH("error",G69)))</formula>
    </cfRule>
  </conditionalFormatting>
  <conditionalFormatting sqref="G97:G117">
    <cfRule type="containsText" dxfId="1" priority="2" operator="containsText" text="error">
      <formula>NOT(ISERROR(SEARCH("error",G97)))</formula>
    </cfRule>
  </conditionalFormatting>
  <pageMargins left="0.375" right="0.33333333333333331" top="0.45833333333333331" bottom="0.98611111111111116" header="0.33333333333333331" footer="0.2638888888888889"/>
  <pageSetup paperSize="0" orientation="portrait" horizontalDpi="4294967292" verticalDpi="4294967292"/>
  <headerFooter>
    <oddFooter>&amp;L&amp;"Roboto Condensed Regular,Regular"&amp;13Name Here   |   Clapper/Loader
M.  07712 345678     E. email@website.com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7"/>
  <sheetViews>
    <sheetView topLeftCell="V1" workbookViewId="0">
      <selection activeCell="AQ6" sqref="AQ6"/>
    </sheetView>
  </sheetViews>
  <sheetFormatPr baseColWidth="10" defaultColWidth="10.6640625" defaultRowHeight="13"/>
  <cols>
    <col min="1" max="1" width="13.83203125" style="83" customWidth="1"/>
    <col min="2" max="2" width="4.5" style="53" customWidth="1"/>
    <col min="3" max="3" width="12.1640625" style="53" customWidth="1"/>
    <col min="4" max="4" width="7.5" style="83" customWidth="1"/>
    <col min="5" max="8" width="6.5" style="53" customWidth="1"/>
    <col min="9" max="11" width="9.83203125" style="83" customWidth="1"/>
    <col min="12" max="12" width="1.83203125" style="83" customWidth="1"/>
    <col min="13" max="16" width="6.5" style="53" customWidth="1"/>
    <col min="17" max="19" width="9.83203125" style="83" customWidth="1"/>
    <col min="20" max="20" width="1.83203125" style="83" customWidth="1"/>
    <col min="21" max="24" width="6.5" style="53" customWidth="1"/>
    <col min="25" max="27" width="9.83203125" style="83" customWidth="1"/>
    <col min="28" max="28" width="1.83203125" style="247" customWidth="1"/>
    <col min="29" max="32" width="6.5" style="53" customWidth="1"/>
    <col min="33" max="35" width="9.83203125" style="83" customWidth="1"/>
    <col min="36" max="36" width="2.33203125" style="53" customWidth="1"/>
    <col min="37" max="40" width="8.6640625" style="83" customWidth="1"/>
    <col min="41" max="41" width="2.33203125" style="83" customWidth="1"/>
    <col min="42" max="42" width="11" style="83" customWidth="1"/>
    <col min="43" max="43" width="8.6640625" style="83" customWidth="1"/>
    <col min="44" max="44" width="2.33203125" style="83" customWidth="1"/>
    <col min="45" max="16384" width="10.6640625" style="53"/>
  </cols>
  <sheetData>
    <row r="1" spans="1:50">
      <c r="T1" s="247"/>
    </row>
    <row r="2" spans="1:50">
      <c r="T2" s="247"/>
    </row>
    <row r="3" spans="1:50">
      <c r="E3" s="243">
        <v>5203</v>
      </c>
      <c r="F3" s="243"/>
      <c r="G3" s="243"/>
      <c r="H3" s="243"/>
      <c r="I3" s="243"/>
      <c r="J3" s="243"/>
      <c r="K3" s="243"/>
      <c r="L3" s="290"/>
      <c r="M3" s="244">
        <v>5207</v>
      </c>
      <c r="N3" s="244"/>
      <c r="O3" s="244"/>
      <c r="P3" s="244"/>
      <c r="Q3" s="244"/>
      <c r="R3" s="244"/>
      <c r="S3" s="244"/>
      <c r="T3" s="294"/>
      <c r="U3" s="245">
        <v>5213</v>
      </c>
      <c r="V3" s="245"/>
      <c r="W3" s="245"/>
      <c r="X3" s="245"/>
      <c r="Y3" s="245"/>
      <c r="Z3" s="245"/>
      <c r="AA3" s="245"/>
      <c r="AB3" s="292"/>
      <c r="AC3" s="246">
        <v>5219</v>
      </c>
      <c r="AD3" s="246"/>
      <c r="AE3" s="246"/>
      <c r="AF3" s="246"/>
      <c r="AG3" s="246"/>
      <c r="AH3" s="246"/>
      <c r="AI3" s="246"/>
      <c r="AK3" s="255"/>
      <c r="AL3" s="255"/>
      <c r="AM3" s="255"/>
      <c r="AN3" s="255"/>
      <c r="AO3" s="253"/>
      <c r="AP3" s="255" t="s">
        <v>152</v>
      </c>
      <c r="AQ3" s="255"/>
      <c r="AR3" s="253"/>
      <c r="AS3" s="255" t="s">
        <v>101</v>
      </c>
      <c r="AT3" s="255"/>
      <c r="AU3" s="255"/>
      <c r="AV3" s="255"/>
      <c r="AX3" s="53" t="s">
        <v>51</v>
      </c>
    </row>
    <row r="4" spans="1:50" s="83" customFormat="1">
      <c r="E4" s="275" t="s">
        <v>42</v>
      </c>
      <c r="F4" s="275" t="s">
        <v>43</v>
      </c>
      <c r="G4" s="275" t="s">
        <v>45</v>
      </c>
      <c r="H4" s="275" t="s">
        <v>44</v>
      </c>
      <c r="I4" s="270" t="s">
        <v>148</v>
      </c>
      <c r="J4" s="276" t="s">
        <v>147</v>
      </c>
      <c r="K4" s="277" t="s">
        <v>150</v>
      </c>
      <c r="L4" s="291"/>
      <c r="M4" s="278" t="s">
        <v>42</v>
      </c>
      <c r="N4" s="278" t="s">
        <v>46</v>
      </c>
      <c r="O4" s="278" t="s">
        <v>45</v>
      </c>
      <c r="P4" s="278" t="s">
        <v>65</v>
      </c>
      <c r="Q4" s="271" t="s">
        <v>148</v>
      </c>
      <c r="R4" s="279" t="s">
        <v>147</v>
      </c>
      <c r="S4" s="271" t="s">
        <v>150</v>
      </c>
      <c r="T4" s="293"/>
      <c r="U4" s="280" t="s">
        <v>42</v>
      </c>
      <c r="V4" s="280" t="s">
        <v>47</v>
      </c>
      <c r="W4" s="280" t="s">
        <v>45</v>
      </c>
      <c r="X4" s="280" t="s">
        <v>65</v>
      </c>
      <c r="Y4" s="273" t="s">
        <v>148</v>
      </c>
      <c r="Z4" s="281" t="s">
        <v>147</v>
      </c>
      <c r="AA4" s="273" t="s">
        <v>150</v>
      </c>
      <c r="AB4" s="293"/>
      <c r="AC4" s="282" t="s">
        <v>48</v>
      </c>
      <c r="AD4" s="282" t="s">
        <v>49</v>
      </c>
      <c r="AE4" s="282" t="s">
        <v>50</v>
      </c>
      <c r="AF4" s="282" t="s">
        <v>65</v>
      </c>
      <c r="AG4" s="272" t="s">
        <v>148</v>
      </c>
      <c r="AH4" s="283" t="s">
        <v>147</v>
      </c>
      <c r="AI4" s="272" t="s">
        <v>150</v>
      </c>
      <c r="AK4" s="254" t="s">
        <v>155</v>
      </c>
      <c r="AL4" s="254" t="s">
        <v>96</v>
      </c>
      <c r="AM4" s="253"/>
      <c r="AN4" s="253"/>
      <c r="AO4" s="253"/>
      <c r="AP4" s="254" t="s">
        <v>153</v>
      </c>
      <c r="AQ4" s="287" t="s">
        <v>154</v>
      </c>
      <c r="AR4" s="253"/>
      <c r="AS4" s="253"/>
      <c r="AT4" s="253"/>
      <c r="AU4" s="253"/>
      <c r="AV4" s="253"/>
    </row>
    <row r="5" spans="1:50">
      <c r="A5" s="254" t="s">
        <v>109</v>
      </c>
      <c r="B5" s="254" t="s">
        <v>110</v>
      </c>
      <c r="C5" s="53" t="s">
        <v>64</v>
      </c>
      <c r="E5" s="275"/>
      <c r="F5" s="275"/>
      <c r="G5" s="275"/>
      <c r="H5" s="275"/>
      <c r="I5" s="270" t="s">
        <v>149</v>
      </c>
      <c r="J5" s="276"/>
      <c r="K5" s="277" t="s">
        <v>151</v>
      </c>
      <c r="L5" s="291"/>
      <c r="M5" s="278"/>
      <c r="N5" s="278"/>
      <c r="O5" s="278"/>
      <c r="P5" s="278"/>
      <c r="Q5" s="271" t="s">
        <v>149</v>
      </c>
      <c r="R5" s="279"/>
      <c r="S5" s="271" t="s">
        <v>151</v>
      </c>
      <c r="T5" s="293"/>
      <c r="U5" s="280"/>
      <c r="V5" s="280"/>
      <c r="W5" s="280"/>
      <c r="X5" s="280"/>
      <c r="Y5" s="273" t="s">
        <v>149</v>
      </c>
      <c r="Z5" s="280"/>
      <c r="AA5" s="273" t="s">
        <v>151</v>
      </c>
      <c r="AB5" s="293"/>
      <c r="AC5" s="282"/>
      <c r="AD5" s="282"/>
      <c r="AE5" s="282"/>
      <c r="AF5" s="282"/>
      <c r="AG5" s="272" t="s">
        <v>149</v>
      </c>
      <c r="AH5" s="283"/>
      <c r="AI5" s="272" t="s">
        <v>151</v>
      </c>
      <c r="AK5" s="254" t="s">
        <v>149</v>
      </c>
      <c r="AL5" s="254" t="s">
        <v>149</v>
      </c>
      <c r="AM5" s="254"/>
      <c r="AN5" s="260"/>
      <c r="AO5" s="254"/>
      <c r="AP5" s="254"/>
      <c r="AQ5" s="254"/>
      <c r="AR5" s="254"/>
      <c r="AS5" s="256" t="s">
        <v>97</v>
      </c>
      <c r="AT5" s="257" t="s">
        <v>98</v>
      </c>
      <c r="AU5" s="258" t="s">
        <v>99</v>
      </c>
      <c r="AV5" s="259" t="s">
        <v>100</v>
      </c>
    </row>
    <row r="6" spans="1:50">
      <c r="A6" s="254" t="s">
        <v>89</v>
      </c>
      <c r="C6" s="248">
        <v>42656</v>
      </c>
      <c r="D6" s="248"/>
      <c r="E6" s="265">
        <f>PREP_1!D61</f>
        <v>0</v>
      </c>
      <c r="F6" s="265">
        <f>PREP_1!F61</f>
        <v>0</v>
      </c>
      <c r="G6" s="265">
        <f>E6+F6</f>
        <v>0</v>
      </c>
      <c r="H6" s="265">
        <f>PREP_1!G62</f>
        <v>0</v>
      </c>
      <c r="I6" s="274">
        <f>G6</f>
        <v>0</v>
      </c>
      <c r="J6" s="265">
        <v>400</v>
      </c>
      <c r="K6" s="274">
        <f>J6-G6</f>
        <v>400</v>
      </c>
      <c r="L6" s="274"/>
      <c r="M6" s="266">
        <f>PREP_1!D89</f>
        <v>800</v>
      </c>
      <c r="N6" s="266">
        <f>PREP_1!F89</f>
        <v>0</v>
      </c>
      <c r="O6" s="266">
        <f>M6+N6</f>
        <v>800</v>
      </c>
      <c r="P6" s="266">
        <f>PREP_1!G90</f>
        <v>2</v>
      </c>
      <c r="Q6" s="284">
        <f>O6</f>
        <v>800</v>
      </c>
      <c r="R6" s="266">
        <v>2400</v>
      </c>
      <c r="S6" s="284">
        <f>R6-O6</f>
        <v>1600</v>
      </c>
      <c r="T6" s="274"/>
      <c r="U6" s="267">
        <f>PREP_1!D117</f>
        <v>0</v>
      </c>
      <c r="V6" s="267">
        <f>PREP_1!F117</f>
        <v>0</v>
      </c>
      <c r="W6" s="267">
        <f>U6+V6</f>
        <v>0</v>
      </c>
      <c r="X6" s="267">
        <f>PREP_1!G118</f>
        <v>0</v>
      </c>
      <c r="Y6" s="285">
        <f>W6</f>
        <v>0</v>
      </c>
      <c r="Z6" s="267">
        <v>580</v>
      </c>
      <c r="AA6" s="285">
        <f>Z6-W6</f>
        <v>580</v>
      </c>
      <c r="AB6" s="274"/>
      <c r="AC6" s="268">
        <f>PREP_1!D145</f>
        <v>400</v>
      </c>
      <c r="AD6" s="268">
        <f>PREP_1!F145</f>
        <v>0</v>
      </c>
      <c r="AE6" s="268">
        <f>AC6+AD6</f>
        <v>400</v>
      </c>
      <c r="AF6" s="268">
        <f>PREP_1!G146</f>
        <v>1</v>
      </c>
      <c r="AG6" s="286">
        <f>AE6</f>
        <v>400</v>
      </c>
      <c r="AH6" s="268">
        <v>2400</v>
      </c>
      <c r="AI6" s="286">
        <f>AH6-AE6</f>
        <v>2000</v>
      </c>
      <c r="AK6" s="254">
        <f>G6+O6+W6+AE6</f>
        <v>1200</v>
      </c>
      <c r="AL6" s="288">
        <f>H6+P6+X6+AF6</f>
        <v>3</v>
      </c>
      <c r="AM6" s="254"/>
      <c r="AN6" s="260"/>
      <c r="AP6" s="59">
        <f>4200*B6</f>
        <v>0</v>
      </c>
      <c r="AQ6" s="59" t="e">
        <f>IF(AK6&lt;AP6,"Under Budget by "&amp;((A25*F25)-D27)&amp;" ft","Over Budget by "&amp;(((A25*F25)-D27)*-1)&amp;" ft")</f>
        <v>#VALUE!</v>
      </c>
      <c r="AV6" s="53">
        <f t="shared" ref="AV6:AV44" si="0">AS6+AT6+AU6</f>
        <v>0</v>
      </c>
      <c r="AW6" s="53">
        <f t="shared" ref="AW6:AW44" si="1">M6+AC6</f>
        <v>1200</v>
      </c>
      <c r="AX6" s="53">
        <v>1200</v>
      </c>
    </row>
    <row r="7" spans="1:50">
      <c r="A7" s="254" t="s">
        <v>89</v>
      </c>
      <c r="C7" s="248">
        <v>42657</v>
      </c>
      <c r="D7" s="248"/>
      <c r="E7" s="265">
        <f>PREP_2!D61</f>
        <v>0</v>
      </c>
      <c r="F7" s="265">
        <f>PREP_2!F61</f>
        <v>0</v>
      </c>
      <c r="G7" s="265">
        <f>E7+F7</f>
        <v>0</v>
      </c>
      <c r="H7" s="264">
        <f>PREP_2!G62</f>
        <v>0</v>
      </c>
      <c r="I7" s="274">
        <f>I6+G7</f>
        <v>0</v>
      </c>
      <c r="J7" s="264"/>
      <c r="K7" s="274">
        <f>(K6+J7)-G7</f>
        <v>400</v>
      </c>
      <c r="L7" s="274"/>
      <c r="M7" s="266">
        <f>PREP_2!D89</f>
        <v>45</v>
      </c>
      <c r="N7" s="266">
        <f>PREP_2!F89</f>
        <v>0</v>
      </c>
      <c r="O7" s="266">
        <f>M7+N7</f>
        <v>45</v>
      </c>
      <c r="P7" s="269">
        <f>PREP_2!G90</f>
        <v>2</v>
      </c>
      <c r="Q7" s="284">
        <f>Q6+O7</f>
        <v>845</v>
      </c>
      <c r="R7" s="269"/>
      <c r="S7" s="284">
        <f>(S6+R7)-O7</f>
        <v>1555</v>
      </c>
      <c r="T7" s="274"/>
      <c r="U7" s="267">
        <f>PREP_2!D117</f>
        <v>70</v>
      </c>
      <c r="V7" s="267">
        <f>PREP_2!F117</f>
        <v>0</v>
      </c>
      <c r="W7" s="267">
        <f>U7+V7</f>
        <v>70</v>
      </c>
      <c r="X7" s="267">
        <f>PREP_2!G118</f>
        <v>4</v>
      </c>
      <c r="Y7" s="285">
        <f>Y6+W7</f>
        <v>70</v>
      </c>
      <c r="Z7" s="267"/>
      <c r="AA7" s="285">
        <f>(AA6+Z7)-W7</f>
        <v>510</v>
      </c>
      <c r="AB7" s="274"/>
      <c r="AC7" s="268">
        <f>PREP_2!D145</f>
        <v>0</v>
      </c>
      <c r="AD7" s="268">
        <f>PREP_2!F145</f>
        <v>0</v>
      </c>
      <c r="AE7" s="268">
        <f>AC7+AD7</f>
        <v>0</v>
      </c>
      <c r="AF7" s="268">
        <f>PREP_2!G146</f>
        <v>0</v>
      </c>
      <c r="AG7" s="286">
        <f>AG6+AE7</f>
        <v>400</v>
      </c>
      <c r="AH7" s="268"/>
      <c r="AI7" s="286">
        <f>(AI6+AH7)-AE7</f>
        <v>2000</v>
      </c>
      <c r="AK7" s="288">
        <f>G7+O7+W7+AE7+AK6</f>
        <v>1315</v>
      </c>
      <c r="AL7" s="288">
        <f>H7+P7+X7+AF7+AL6</f>
        <v>9</v>
      </c>
      <c r="AM7" s="254"/>
      <c r="AN7" s="260"/>
      <c r="AP7" s="59">
        <f>4200*B7</f>
        <v>0</v>
      </c>
      <c r="AQ7" s="59" t="e">
        <f>(AQ6+AP7)+AK7</f>
        <v>#VALUE!</v>
      </c>
      <c r="AV7" s="53">
        <f t="shared" si="0"/>
        <v>0</v>
      </c>
      <c r="AW7" s="53">
        <f t="shared" si="1"/>
        <v>45</v>
      </c>
      <c r="AX7" s="53">
        <v>45</v>
      </c>
    </row>
    <row r="8" spans="1:50">
      <c r="A8" s="254" t="s">
        <v>89</v>
      </c>
      <c r="C8" s="248">
        <v>42658</v>
      </c>
      <c r="D8" s="248"/>
      <c r="E8" s="265"/>
      <c r="F8" s="265"/>
      <c r="G8" s="265"/>
      <c r="H8" s="265"/>
      <c r="I8" s="274">
        <f>I7+G8</f>
        <v>0</v>
      </c>
      <c r="J8" s="264"/>
      <c r="K8" s="274">
        <f>(K7+J8)-G8</f>
        <v>400</v>
      </c>
      <c r="L8" s="274"/>
      <c r="M8" s="266"/>
      <c r="N8" s="266"/>
      <c r="O8" s="266"/>
      <c r="P8" s="266"/>
      <c r="Q8" s="284">
        <f>Q7+O8</f>
        <v>845</v>
      </c>
      <c r="R8" s="269"/>
      <c r="S8" s="284">
        <f>(S7+R8)-O8</f>
        <v>1555</v>
      </c>
      <c r="T8" s="274"/>
      <c r="U8" s="267"/>
      <c r="V8" s="267"/>
      <c r="W8" s="267"/>
      <c r="X8" s="267"/>
      <c r="Y8" s="285">
        <f>Y7+W8</f>
        <v>70</v>
      </c>
      <c r="Z8" s="267"/>
      <c r="AA8" s="285">
        <f>(AA7+Z8)-W8</f>
        <v>510</v>
      </c>
      <c r="AB8" s="274"/>
      <c r="AC8" s="268"/>
      <c r="AD8" s="268"/>
      <c r="AE8" s="268"/>
      <c r="AF8" s="268"/>
      <c r="AG8" s="286">
        <f>AG7+AE8</f>
        <v>400</v>
      </c>
      <c r="AH8" s="268"/>
      <c r="AI8" s="286">
        <f>(AI7+AH8)-AE8</f>
        <v>2000</v>
      </c>
      <c r="AK8" s="288">
        <f>G8+O8+W8+AE8+AK7</f>
        <v>1315</v>
      </c>
      <c r="AL8" s="288">
        <f>H8+P8+X8+AF8+AL7</f>
        <v>9</v>
      </c>
      <c r="AN8" s="260"/>
      <c r="AP8" s="59">
        <f t="shared" ref="AP8:AP44" si="2">4200*B8</f>
        <v>0</v>
      </c>
      <c r="AQ8" s="59" t="e">
        <f>(AQ7+AP8)+AK8</f>
        <v>#VALUE!</v>
      </c>
      <c r="AV8" s="53">
        <f t="shared" si="0"/>
        <v>0</v>
      </c>
      <c r="AW8" s="53">
        <f t="shared" si="1"/>
        <v>0</v>
      </c>
      <c r="AX8" s="53">
        <v>1260</v>
      </c>
    </row>
    <row r="9" spans="1:50">
      <c r="A9" s="254" t="s">
        <v>111</v>
      </c>
      <c r="B9" s="53">
        <v>1</v>
      </c>
      <c r="C9" s="248">
        <v>42663</v>
      </c>
      <c r="D9" s="248"/>
      <c r="E9" s="265"/>
      <c r="F9" s="265"/>
      <c r="G9" s="265"/>
      <c r="H9" s="265"/>
      <c r="I9" s="274">
        <f>I8+G9</f>
        <v>0</v>
      </c>
      <c r="J9" s="264"/>
      <c r="K9" s="274">
        <f>(K8+J9)-G9</f>
        <v>400</v>
      </c>
      <c r="L9" s="274"/>
      <c r="M9" s="266"/>
      <c r="N9" s="266"/>
      <c r="O9" s="266"/>
      <c r="P9" s="266"/>
      <c r="Q9" s="284">
        <f>Q8+O9</f>
        <v>845</v>
      </c>
      <c r="R9" s="269"/>
      <c r="S9" s="284">
        <f>(S8+R9)-O9</f>
        <v>1555</v>
      </c>
      <c r="T9" s="274"/>
      <c r="U9" s="267"/>
      <c r="V9" s="267"/>
      <c r="W9" s="267"/>
      <c r="X9" s="267"/>
      <c r="Y9" s="285">
        <f>Y8+W9</f>
        <v>70</v>
      </c>
      <c r="Z9" s="267"/>
      <c r="AA9" s="285">
        <f>(AA8+Z9)-W9</f>
        <v>510</v>
      </c>
      <c r="AB9" s="274"/>
      <c r="AC9" s="268"/>
      <c r="AD9" s="268"/>
      <c r="AE9" s="268"/>
      <c r="AF9" s="268"/>
      <c r="AG9" s="286">
        <f>AG8+AE9</f>
        <v>400</v>
      </c>
      <c r="AH9" s="268"/>
      <c r="AI9" s="286">
        <f>(AI8+AH9)-AE9</f>
        <v>2000</v>
      </c>
      <c r="AK9" s="288">
        <f>G9+O9+W9+AE9+AK8</f>
        <v>1315</v>
      </c>
      <c r="AL9" s="288">
        <f>H9+P9+X9+AF9+AL8</f>
        <v>9</v>
      </c>
      <c r="AN9" s="260"/>
      <c r="AP9" s="59">
        <f t="shared" si="2"/>
        <v>4200</v>
      </c>
      <c r="AQ9" s="59" t="e">
        <f>(AQ8+AP9)+AK9</f>
        <v>#VALUE!</v>
      </c>
      <c r="AS9" s="53">
        <v>2950</v>
      </c>
      <c r="AT9" s="53">
        <v>160</v>
      </c>
      <c r="AU9" s="53">
        <v>60</v>
      </c>
      <c r="AV9" s="53">
        <f t="shared" si="0"/>
        <v>3170</v>
      </c>
      <c r="AW9" s="53">
        <f t="shared" si="1"/>
        <v>0</v>
      </c>
    </row>
    <row r="10" spans="1:50">
      <c r="A10" s="254" t="s">
        <v>112</v>
      </c>
      <c r="B10" s="53">
        <v>2</v>
      </c>
      <c r="C10" s="248">
        <v>42664</v>
      </c>
      <c r="D10" s="248"/>
      <c r="E10" s="265"/>
      <c r="F10" s="265"/>
      <c r="G10" s="265"/>
      <c r="H10" s="265"/>
      <c r="I10" s="274">
        <f>I9+G10</f>
        <v>0</v>
      </c>
      <c r="J10" s="264"/>
      <c r="K10" s="274">
        <f>(K9+J10)-G10</f>
        <v>400</v>
      </c>
      <c r="L10" s="274"/>
      <c r="M10" s="266"/>
      <c r="N10" s="266"/>
      <c r="O10" s="266"/>
      <c r="P10" s="266"/>
      <c r="Q10" s="284">
        <f>Q9+O10</f>
        <v>845</v>
      </c>
      <c r="R10" s="269"/>
      <c r="S10" s="284">
        <f>(S9+R10)-O10</f>
        <v>1555</v>
      </c>
      <c r="T10" s="274"/>
      <c r="U10" s="267"/>
      <c r="V10" s="267"/>
      <c r="W10" s="267"/>
      <c r="X10" s="267"/>
      <c r="Y10" s="285">
        <f t="shared" ref="Y10:Y44" si="3">Y9+W10</f>
        <v>70</v>
      </c>
      <c r="Z10" s="267"/>
      <c r="AA10" s="285">
        <f>(AA9+Z10)-W10</f>
        <v>510</v>
      </c>
      <c r="AB10" s="274"/>
      <c r="AC10" s="268"/>
      <c r="AD10" s="268"/>
      <c r="AE10" s="268"/>
      <c r="AF10" s="268"/>
      <c r="AG10" s="286">
        <f>AG9+AE10</f>
        <v>400</v>
      </c>
      <c r="AH10" s="268"/>
      <c r="AI10" s="286">
        <f>(AI9+AH10)-AE10</f>
        <v>2000</v>
      </c>
      <c r="AK10" s="288">
        <f>G10+O10+W10+AE10+AK9</f>
        <v>1315</v>
      </c>
      <c r="AL10" s="288">
        <f>H10+P10+X10+AF10+AL9</f>
        <v>9</v>
      </c>
      <c r="AN10" s="260"/>
      <c r="AP10" s="59">
        <f t="shared" si="2"/>
        <v>8400</v>
      </c>
      <c r="AQ10" s="59" t="e">
        <f>(AQ9+AP10)+AK10</f>
        <v>#VALUE!</v>
      </c>
      <c r="AS10" s="53">
        <v>5290</v>
      </c>
      <c r="AT10" s="53">
        <v>3925</v>
      </c>
      <c r="AV10" s="53">
        <f t="shared" si="0"/>
        <v>9215</v>
      </c>
      <c r="AW10" s="53">
        <f t="shared" si="1"/>
        <v>0</v>
      </c>
    </row>
    <row r="11" spans="1:50">
      <c r="A11" s="254" t="s">
        <v>113</v>
      </c>
      <c r="B11" s="53">
        <v>3</v>
      </c>
      <c r="C11" s="248">
        <v>42665</v>
      </c>
      <c r="D11" s="248"/>
      <c r="E11" s="265"/>
      <c r="F11" s="265"/>
      <c r="G11" s="265"/>
      <c r="H11" s="265"/>
      <c r="I11" s="274">
        <f>I10+G11</f>
        <v>0</v>
      </c>
      <c r="J11" s="264"/>
      <c r="K11" s="274">
        <f>(K10+J11)-G11</f>
        <v>400</v>
      </c>
      <c r="L11" s="274"/>
      <c r="M11" s="266"/>
      <c r="N11" s="266"/>
      <c r="O11" s="266"/>
      <c r="P11" s="266"/>
      <c r="Q11" s="284">
        <f>Q10+O11</f>
        <v>845</v>
      </c>
      <c r="R11" s="269"/>
      <c r="S11" s="284">
        <f>(S10+R11)-O11</f>
        <v>1555</v>
      </c>
      <c r="T11" s="274"/>
      <c r="U11" s="267"/>
      <c r="V11" s="267"/>
      <c r="W11" s="267"/>
      <c r="X11" s="267"/>
      <c r="Y11" s="285">
        <f t="shared" si="3"/>
        <v>70</v>
      </c>
      <c r="Z11" s="267"/>
      <c r="AA11" s="285">
        <f>(AA10+Z11)-W11</f>
        <v>510</v>
      </c>
      <c r="AB11" s="274"/>
      <c r="AC11" s="268"/>
      <c r="AD11" s="268"/>
      <c r="AE11" s="268"/>
      <c r="AF11" s="268"/>
      <c r="AG11" s="286">
        <f t="shared" ref="AG11:AG44" si="4">AG10+AE11</f>
        <v>400</v>
      </c>
      <c r="AH11" s="268"/>
      <c r="AI11" s="286">
        <f>(AI10+AH11)-AE11</f>
        <v>2000</v>
      </c>
      <c r="AK11" s="288">
        <f>G11+O11+W11+AE11+AK10</f>
        <v>1315</v>
      </c>
      <c r="AL11" s="288">
        <f>H11+P11+X11+AF11+AL10</f>
        <v>9</v>
      </c>
      <c r="AN11" s="260"/>
      <c r="AP11" s="59">
        <f t="shared" si="2"/>
        <v>12600</v>
      </c>
      <c r="AQ11" s="59" t="e">
        <f>(AQ10+AP11)+AK11</f>
        <v>#VALUE!</v>
      </c>
      <c r="AS11" s="53">
        <v>4050</v>
      </c>
      <c r="AT11" s="53">
        <v>1830</v>
      </c>
      <c r="AV11" s="53">
        <f t="shared" si="0"/>
        <v>5880</v>
      </c>
      <c r="AW11" s="53">
        <f t="shared" si="1"/>
        <v>0</v>
      </c>
    </row>
    <row r="12" spans="1:50">
      <c r="A12" s="254" t="s">
        <v>114</v>
      </c>
      <c r="B12" s="53">
        <v>4</v>
      </c>
      <c r="C12" s="248">
        <v>42666</v>
      </c>
      <c r="D12" s="248"/>
      <c r="E12" s="265"/>
      <c r="F12" s="265"/>
      <c r="G12" s="265"/>
      <c r="H12" s="265"/>
      <c r="I12" s="274">
        <f>I11+G12</f>
        <v>0</v>
      </c>
      <c r="J12" s="264"/>
      <c r="K12" s="274">
        <f>(K11+J12)-G12</f>
        <v>400</v>
      </c>
      <c r="L12" s="274"/>
      <c r="M12" s="266"/>
      <c r="N12" s="266"/>
      <c r="O12" s="266"/>
      <c r="P12" s="266"/>
      <c r="Q12" s="284">
        <f>Q11+O12</f>
        <v>845</v>
      </c>
      <c r="R12" s="269"/>
      <c r="S12" s="284">
        <f>(S11+R12)-O12</f>
        <v>1555</v>
      </c>
      <c r="T12" s="274"/>
      <c r="U12" s="267"/>
      <c r="V12" s="267"/>
      <c r="W12" s="267"/>
      <c r="X12" s="267"/>
      <c r="Y12" s="285">
        <f t="shared" si="3"/>
        <v>70</v>
      </c>
      <c r="Z12" s="267"/>
      <c r="AA12" s="285">
        <f>(AA11+Z12)-W12</f>
        <v>510</v>
      </c>
      <c r="AB12" s="274"/>
      <c r="AC12" s="268"/>
      <c r="AD12" s="268"/>
      <c r="AE12" s="268"/>
      <c r="AF12" s="268"/>
      <c r="AG12" s="286">
        <f t="shared" si="4"/>
        <v>400</v>
      </c>
      <c r="AH12" s="268"/>
      <c r="AI12" s="286">
        <f>(AI11+AH12)-AE12</f>
        <v>2000</v>
      </c>
      <c r="AK12" s="288">
        <f>G12+O12+W12+AE12+AK11</f>
        <v>1315</v>
      </c>
      <c r="AL12" s="288">
        <f>H12+P12+X12+AF12+AL11</f>
        <v>9</v>
      </c>
      <c r="AN12" s="260"/>
      <c r="AP12" s="59">
        <f t="shared" si="2"/>
        <v>16800</v>
      </c>
      <c r="AQ12" s="59" t="e">
        <f>(AQ11+AP12)+AK12</f>
        <v>#VALUE!</v>
      </c>
      <c r="AS12" s="53">
        <v>680</v>
      </c>
      <c r="AT12" s="53">
        <v>580</v>
      </c>
      <c r="AV12" s="53">
        <f t="shared" si="0"/>
        <v>1260</v>
      </c>
      <c r="AW12" s="53">
        <f t="shared" si="1"/>
        <v>0</v>
      </c>
    </row>
    <row r="13" spans="1:50">
      <c r="A13" s="254" t="s">
        <v>115</v>
      </c>
      <c r="B13" s="53">
        <v>5</v>
      </c>
      <c r="C13" s="248">
        <v>42668</v>
      </c>
      <c r="D13" s="248"/>
      <c r="E13" s="265"/>
      <c r="F13" s="265"/>
      <c r="G13" s="265"/>
      <c r="H13" s="265"/>
      <c r="I13" s="274">
        <f>I12+G13</f>
        <v>0</v>
      </c>
      <c r="J13" s="264"/>
      <c r="K13" s="274">
        <f>(K12+J13)-G13</f>
        <v>400</v>
      </c>
      <c r="L13" s="274"/>
      <c r="M13" s="266"/>
      <c r="N13" s="266"/>
      <c r="O13" s="266"/>
      <c r="P13" s="266"/>
      <c r="Q13" s="284">
        <f>Q12+O13</f>
        <v>845</v>
      </c>
      <c r="R13" s="269"/>
      <c r="S13" s="284">
        <f>(S12+R13)-O13</f>
        <v>1555</v>
      </c>
      <c r="T13" s="274"/>
      <c r="U13" s="267"/>
      <c r="V13" s="267"/>
      <c r="W13" s="267"/>
      <c r="X13" s="267"/>
      <c r="Y13" s="285">
        <f t="shared" si="3"/>
        <v>70</v>
      </c>
      <c r="Z13" s="267"/>
      <c r="AA13" s="285">
        <f>(AA12+Z13)-W13</f>
        <v>510</v>
      </c>
      <c r="AB13" s="274"/>
      <c r="AC13" s="268"/>
      <c r="AD13" s="268"/>
      <c r="AE13" s="268"/>
      <c r="AF13" s="268"/>
      <c r="AG13" s="286">
        <f t="shared" si="4"/>
        <v>400</v>
      </c>
      <c r="AH13" s="268"/>
      <c r="AI13" s="286">
        <f t="shared" ref="AI13:AI44" si="5">(AI12+AH13)-AE13</f>
        <v>2000</v>
      </c>
      <c r="AK13" s="288">
        <f>G13+O13+W13+AE13+AK12</f>
        <v>1315</v>
      </c>
      <c r="AL13" s="288">
        <f>H13+P13+X13+AF13+AL12</f>
        <v>9</v>
      </c>
      <c r="AN13" s="260"/>
      <c r="AP13" s="59">
        <f t="shared" si="2"/>
        <v>21000</v>
      </c>
      <c r="AQ13" s="59" t="e">
        <f>(AQ12+AP13)+AK13</f>
        <v>#VALUE!</v>
      </c>
      <c r="AS13" s="53">
        <v>3135</v>
      </c>
      <c r="AV13" s="53">
        <f t="shared" si="0"/>
        <v>3135</v>
      </c>
      <c r="AW13" s="53">
        <f t="shared" si="1"/>
        <v>0</v>
      </c>
    </row>
    <row r="14" spans="1:50">
      <c r="A14" s="254" t="s">
        <v>116</v>
      </c>
      <c r="B14" s="53">
        <v>6</v>
      </c>
      <c r="C14" s="248">
        <v>42669</v>
      </c>
      <c r="D14" s="248"/>
      <c r="E14" s="265"/>
      <c r="F14" s="265"/>
      <c r="G14" s="265"/>
      <c r="H14" s="265"/>
      <c r="I14" s="274">
        <f>I13+G14</f>
        <v>0</v>
      </c>
      <c r="J14" s="264"/>
      <c r="K14" s="274">
        <f>(K13+J14)-G14</f>
        <v>400</v>
      </c>
      <c r="L14" s="274"/>
      <c r="M14" s="266"/>
      <c r="N14" s="266"/>
      <c r="O14" s="266"/>
      <c r="P14" s="266"/>
      <c r="Q14" s="284">
        <f t="shared" ref="Q14:Q44" si="6">Q13+O14</f>
        <v>845</v>
      </c>
      <c r="R14" s="269"/>
      <c r="S14" s="284">
        <f>(S13+R14)-O14</f>
        <v>1555</v>
      </c>
      <c r="T14" s="274"/>
      <c r="U14" s="267"/>
      <c r="V14" s="267"/>
      <c r="W14" s="267"/>
      <c r="X14" s="267"/>
      <c r="Y14" s="285">
        <f t="shared" si="3"/>
        <v>70</v>
      </c>
      <c r="Z14" s="267"/>
      <c r="AA14" s="285">
        <f>(AA13+Z14)-W14</f>
        <v>510</v>
      </c>
      <c r="AB14" s="274"/>
      <c r="AC14" s="268"/>
      <c r="AD14" s="268"/>
      <c r="AE14" s="268"/>
      <c r="AF14" s="268"/>
      <c r="AG14" s="286">
        <f t="shared" si="4"/>
        <v>400</v>
      </c>
      <c r="AH14" s="268"/>
      <c r="AI14" s="286">
        <f t="shared" si="5"/>
        <v>2000</v>
      </c>
      <c r="AK14" s="288">
        <f>G14+O14+W14+AE14+AK13</f>
        <v>1315</v>
      </c>
      <c r="AL14" s="288">
        <f>H14+P14+X14+AF14+AL13</f>
        <v>9</v>
      </c>
      <c r="AN14" s="260"/>
      <c r="AP14" s="59">
        <f t="shared" si="2"/>
        <v>25200</v>
      </c>
      <c r="AQ14" s="59" t="e">
        <f>(AQ13+AP14)+AK14</f>
        <v>#VALUE!</v>
      </c>
      <c r="AS14" s="53">
        <v>6785</v>
      </c>
      <c r="AV14" s="53">
        <f t="shared" si="0"/>
        <v>6785</v>
      </c>
      <c r="AW14" s="53">
        <f t="shared" si="1"/>
        <v>0</v>
      </c>
    </row>
    <row r="15" spans="1:50">
      <c r="A15" s="254" t="s">
        <v>117</v>
      </c>
      <c r="B15" s="53">
        <v>7</v>
      </c>
      <c r="C15" s="248">
        <v>42670</v>
      </c>
      <c r="D15" s="248"/>
      <c r="E15" s="265"/>
      <c r="F15" s="265"/>
      <c r="G15" s="265"/>
      <c r="H15" s="265"/>
      <c r="I15" s="274">
        <f>I14+G15</f>
        <v>0</v>
      </c>
      <c r="J15" s="264"/>
      <c r="K15" s="274">
        <f>(K14+J15)-G15</f>
        <v>400</v>
      </c>
      <c r="L15" s="274"/>
      <c r="M15" s="266"/>
      <c r="N15" s="266"/>
      <c r="O15" s="266"/>
      <c r="P15" s="266"/>
      <c r="Q15" s="284">
        <f t="shared" si="6"/>
        <v>845</v>
      </c>
      <c r="R15" s="269"/>
      <c r="S15" s="284">
        <f>(S14+R15)-O15</f>
        <v>1555</v>
      </c>
      <c r="T15" s="274"/>
      <c r="U15" s="267"/>
      <c r="V15" s="267"/>
      <c r="W15" s="267"/>
      <c r="X15" s="267"/>
      <c r="Y15" s="285">
        <f t="shared" si="3"/>
        <v>70</v>
      </c>
      <c r="Z15" s="267"/>
      <c r="AA15" s="285">
        <f t="shared" ref="AA15:AA44" si="7">(AA14+Z15)-W15</f>
        <v>510</v>
      </c>
      <c r="AB15" s="274"/>
      <c r="AC15" s="268"/>
      <c r="AD15" s="268"/>
      <c r="AE15" s="268"/>
      <c r="AF15" s="268"/>
      <c r="AG15" s="286">
        <f t="shared" si="4"/>
        <v>400</v>
      </c>
      <c r="AH15" s="268"/>
      <c r="AI15" s="286">
        <f t="shared" si="5"/>
        <v>2000</v>
      </c>
      <c r="AK15" s="288">
        <f>G15+O15+W15+AE15+AK14</f>
        <v>1315</v>
      </c>
      <c r="AL15" s="288">
        <f>H15+P15+X15+AF15+AL14</f>
        <v>9</v>
      </c>
      <c r="AN15" s="260"/>
      <c r="AP15" s="59">
        <f t="shared" si="2"/>
        <v>29400</v>
      </c>
      <c r="AQ15" s="59"/>
      <c r="AS15" s="53">
        <v>2150</v>
      </c>
      <c r="AT15" s="53">
        <v>140</v>
      </c>
      <c r="AU15" s="53">
        <v>2025</v>
      </c>
      <c r="AV15" s="53">
        <f t="shared" si="0"/>
        <v>4315</v>
      </c>
      <c r="AW15" s="53">
        <f t="shared" si="1"/>
        <v>0</v>
      </c>
    </row>
    <row r="16" spans="1:50">
      <c r="A16" s="254" t="s">
        <v>118</v>
      </c>
      <c r="B16" s="53">
        <v>8</v>
      </c>
      <c r="C16" s="248">
        <v>42671</v>
      </c>
      <c r="D16" s="248"/>
      <c r="E16" s="265"/>
      <c r="F16" s="265"/>
      <c r="G16" s="265"/>
      <c r="H16" s="265"/>
      <c r="I16" s="274">
        <f>I15+G16</f>
        <v>0</v>
      </c>
      <c r="J16" s="264"/>
      <c r="K16" s="274">
        <f>(K15+J16)-G16</f>
        <v>400</v>
      </c>
      <c r="L16" s="274"/>
      <c r="M16" s="266"/>
      <c r="N16" s="266"/>
      <c r="O16" s="266"/>
      <c r="P16" s="266"/>
      <c r="Q16" s="284">
        <f t="shared" si="6"/>
        <v>845</v>
      </c>
      <c r="R16" s="269"/>
      <c r="S16" s="284">
        <f>(S15+R16)-O16</f>
        <v>1555</v>
      </c>
      <c r="T16" s="274"/>
      <c r="U16" s="267"/>
      <c r="V16" s="267"/>
      <c r="W16" s="267"/>
      <c r="X16" s="267"/>
      <c r="Y16" s="285">
        <f t="shared" si="3"/>
        <v>70</v>
      </c>
      <c r="Z16" s="267"/>
      <c r="AA16" s="285">
        <f t="shared" si="7"/>
        <v>510</v>
      </c>
      <c r="AB16" s="274"/>
      <c r="AC16" s="268"/>
      <c r="AD16" s="268"/>
      <c r="AE16" s="268"/>
      <c r="AF16" s="268"/>
      <c r="AG16" s="286">
        <f t="shared" si="4"/>
        <v>400</v>
      </c>
      <c r="AH16" s="268"/>
      <c r="AI16" s="286">
        <f t="shared" si="5"/>
        <v>2000</v>
      </c>
      <c r="AK16" s="288">
        <f>G16+O16+W16+AE16+AK15</f>
        <v>1315</v>
      </c>
      <c r="AL16" s="288">
        <f>H16+P16+X16+AF16+AL15</f>
        <v>9</v>
      </c>
      <c r="AN16" s="260"/>
      <c r="AP16" s="59">
        <f t="shared" si="2"/>
        <v>33600</v>
      </c>
      <c r="AQ16" s="59"/>
      <c r="AS16" s="53">
        <v>3980</v>
      </c>
      <c r="AU16" s="53">
        <v>2945</v>
      </c>
      <c r="AV16" s="53">
        <f t="shared" si="0"/>
        <v>6925</v>
      </c>
      <c r="AW16" s="53">
        <f t="shared" si="1"/>
        <v>0</v>
      </c>
    </row>
    <row r="17" spans="1:49">
      <c r="A17" s="254" t="s">
        <v>119</v>
      </c>
      <c r="B17" s="53">
        <v>9</v>
      </c>
      <c r="C17" s="248">
        <v>42672</v>
      </c>
      <c r="D17" s="248"/>
      <c r="E17" s="265"/>
      <c r="F17" s="265"/>
      <c r="G17" s="265"/>
      <c r="H17" s="265"/>
      <c r="I17" s="274">
        <f>I16+G17</f>
        <v>0</v>
      </c>
      <c r="J17" s="264"/>
      <c r="K17" s="274">
        <f>(K16+J17)-G17</f>
        <v>400</v>
      </c>
      <c r="L17" s="274"/>
      <c r="M17" s="266"/>
      <c r="N17" s="266"/>
      <c r="O17" s="266"/>
      <c r="P17" s="266"/>
      <c r="Q17" s="284">
        <f t="shared" si="6"/>
        <v>845</v>
      </c>
      <c r="R17" s="269"/>
      <c r="S17" s="284">
        <f>(S16+R17)-O17</f>
        <v>1555</v>
      </c>
      <c r="T17" s="274"/>
      <c r="U17" s="267"/>
      <c r="V17" s="267"/>
      <c r="W17" s="267"/>
      <c r="X17" s="267"/>
      <c r="Y17" s="285">
        <f t="shared" si="3"/>
        <v>70</v>
      </c>
      <c r="Z17" s="267"/>
      <c r="AA17" s="285">
        <f t="shared" si="7"/>
        <v>510</v>
      </c>
      <c r="AB17" s="274"/>
      <c r="AC17" s="268"/>
      <c r="AD17" s="268"/>
      <c r="AE17" s="268"/>
      <c r="AF17" s="268"/>
      <c r="AG17" s="286">
        <f t="shared" si="4"/>
        <v>400</v>
      </c>
      <c r="AH17" s="268"/>
      <c r="AI17" s="286">
        <f t="shared" si="5"/>
        <v>2000</v>
      </c>
      <c r="AK17" s="288">
        <f>G17+O17+W17+AE17+AK16</f>
        <v>1315</v>
      </c>
      <c r="AL17" s="288">
        <f>H17+P17+X17+AF17+AL16</f>
        <v>9</v>
      </c>
      <c r="AN17" s="260"/>
      <c r="AP17" s="59">
        <f t="shared" si="2"/>
        <v>37800</v>
      </c>
      <c r="AQ17" s="59"/>
      <c r="AS17" s="53">
        <v>6295</v>
      </c>
      <c r="AV17" s="53">
        <f t="shared" si="0"/>
        <v>6295</v>
      </c>
      <c r="AW17" s="53">
        <f t="shared" si="1"/>
        <v>0</v>
      </c>
    </row>
    <row r="18" spans="1:49">
      <c r="A18" s="254" t="s">
        <v>120</v>
      </c>
      <c r="B18" s="53">
        <v>10</v>
      </c>
      <c r="C18" s="248">
        <v>42680</v>
      </c>
      <c r="D18" s="248"/>
      <c r="E18" s="265"/>
      <c r="F18" s="265"/>
      <c r="G18" s="265"/>
      <c r="H18" s="265"/>
      <c r="I18" s="274">
        <f>I17+G18</f>
        <v>0</v>
      </c>
      <c r="J18" s="264"/>
      <c r="K18" s="274">
        <f>(K17+J18)-G18</f>
        <v>400</v>
      </c>
      <c r="L18" s="274"/>
      <c r="M18" s="266"/>
      <c r="N18" s="266"/>
      <c r="O18" s="266"/>
      <c r="P18" s="266"/>
      <c r="Q18" s="284">
        <f t="shared" si="6"/>
        <v>845</v>
      </c>
      <c r="R18" s="269"/>
      <c r="S18" s="284">
        <f>(S17+R18)-O18</f>
        <v>1555</v>
      </c>
      <c r="T18" s="274"/>
      <c r="U18" s="267"/>
      <c r="V18" s="267"/>
      <c r="W18" s="267"/>
      <c r="X18" s="267"/>
      <c r="Y18" s="285">
        <f t="shared" si="3"/>
        <v>70</v>
      </c>
      <c r="Z18" s="267"/>
      <c r="AA18" s="285">
        <f t="shared" si="7"/>
        <v>510</v>
      </c>
      <c r="AB18" s="274"/>
      <c r="AC18" s="268"/>
      <c r="AD18" s="268"/>
      <c r="AE18" s="268"/>
      <c r="AF18" s="268"/>
      <c r="AG18" s="286">
        <f t="shared" si="4"/>
        <v>400</v>
      </c>
      <c r="AH18" s="268"/>
      <c r="AI18" s="286">
        <f t="shared" si="5"/>
        <v>2000</v>
      </c>
      <c r="AK18" s="288">
        <f>G18+O18+W18+AE18+AK17</f>
        <v>1315</v>
      </c>
      <c r="AL18" s="288">
        <f>H18+P18+X18+AF18+AL17</f>
        <v>9</v>
      </c>
      <c r="AN18" s="260"/>
      <c r="AP18" s="59">
        <f t="shared" si="2"/>
        <v>42000</v>
      </c>
      <c r="AQ18" s="59"/>
      <c r="AS18" s="53">
        <v>3085</v>
      </c>
      <c r="AT18" s="53">
        <v>1555</v>
      </c>
      <c r="AV18" s="53">
        <f t="shared" si="0"/>
        <v>4640</v>
      </c>
      <c r="AW18" s="53">
        <f t="shared" si="1"/>
        <v>0</v>
      </c>
    </row>
    <row r="19" spans="1:49">
      <c r="A19" s="254" t="s">
        <v>121</v>
      </c>
      <c r="B19" s="53">
        <v>11</v>
      </c>
      <c r="C19" s="248">
        <v>42682</v>
      </c>
      <c r="D19" s="248"/>
      <c r="E19" s="265"/>
      <c r="F19" s="265"/>
      <c r="G19" s="265"/>
      <c r="H19" s="265"/>
      <c r="I19" s="274">
        <f>I18+G19</f>
        <v>0</v>
      </c>
      <c r="J19" s="264"/>
      <c r="K19" s="274">
        <f>(K18+J19)-G19</f>
        <v>400</v>
      </c>
      <c r="L19" s="274"/>
      <c r="M19" s="266"/>
      <c r="N19" s="266"/>
      <c r="O19" s="266"/>
      <c r="P19" s="266"/>
      <c r="Q19" s="284">
        <f t="shared" si="6"/>
        <v>845</v>
      </c>
      <c r="R19" s="269"/>
      <c r="S19" s="284">
        <f>(S18+R19)-O19</f>
        <v>1555</v>
      </c>
      <c r="T19" s="274"/>
      <c r="U19" s="267"/>
      <c r="V19" s="267"/>
      <c r="W19" s="267"/>
      <c r="X19" s="267"/>
      <c r="Y19" s="285">
        <f t="shared" si="3"/>
        <v>70</v>
      </c>
      <c r="Z19" s="267"/>
      <c r="AA19" s="285">
        <f t="shared" si="7"/>
        <v>510</v>
      </c>
      <c r="AB19" s="274"/>
      <c r="AC19" s="268"/>
      <c r="AD19" s="268"/>
      <c r="AE19" s="268"/>
      <c r="AF19" s="268"/>
      <c r="AG19" s="286">
        <f t="shared" si="4"/>
        <v>400</v>
      </c>
      <c r="AH19" s="268"/>
      <c r="AI19" s="286">
        <f t="shared" si="5"/>
        <v>2000</v>
      </c>
      <c r="AK19" s="288">
        <f>G19+O19+W19+AE19+AK18</f>
        <v>1315</v>
      </c>
      <c r="AL19" s="288">
        <f>H19+P19+X19+AF19+AL18</f>
        <v>9</v>
      </c>
      <c r="AN19" s="260"/>
      <c r="AP19" s="59">
        <f t="shared" si="2"/>
        <v>46200</v>
      </c>
      <c r="AQ19" s="59"/>
      <c r="AS19" s="53">
        <v>2210</v>
      </c>
      <c r="AT19" s="53">
        <v>1640</v>
      </c>
      <c r="AV19" s="53">
        <f t="shared" si="0"/>
        <v>3850</v>
      </c>
      <c r="AW19" s="53">
        <f t="shared" si="1"/>
        <v>0</v>
      </c>
    </row>
    <row r="20" spans="1:49">
      <c r="A20" s="254" t="s">
        <v>122</v>
      </c>
      <c r="B20" s="53">
        <v>12</v>
      </c>
      <c r="C20" s="248">
        <v>42683</v>
      </c>
      <c r="D20" s="248"/>
      <c r="E20" s="265"/>
      <c r="F20" s="265"/>
      <c r="G20" s="265"/>
      <c r="H20" s="265"/>
      <c r="I20" s="274">
        <f>I19+G20</f>
        <v>0</v>
      </c>
      <c r="J20" s="264"/>
      <c r="K20" s="274">
        <f>(K19+J20)-G20</f>
        <v>400</v>
      </c>
      <c r="L20" s="274"/>
      <c r="M20" s="266"/>
      <c r="N20" s="266"/>
      <c r="O20" s="266"/>
      <c r="P20" s="266"/>
      <c r="Q20" s="284">
        <f t="shared" si="6"/>
        <v>845</v>
      </c>
      <c r="R20" s="269"/>
      <c r="S20" s="284">
        <f>(S19+R20)-O20</f>
        <v>1555</v>
      </c>
      <c r="T20" s="274"/>
      <c r="U20" s="267"/>
      <c r="V20" s="267"/>
      <c r="W20" s="267"/>
      <c r="X20" s="267"/>
      <c r="Y20" s="285">
        <f t="shared" si="3"/>
        <v>70</v>
      </c>
      <c r="Z20" s="267"/>
      <c r="AA20" s="285">
        <f t="shared" si="7"/>
        <v>510</v>
      </c>
      <c r="AB20" s="274"/>
      <c r="AC20" s="268"/>
      <c r="AD20" s="268"/>
      <c r="AE20" s="268"/>
      <c r="AF20" s="268"/>
      <c r="AG20" s="286">
        <f t="shared" si="4"/>
        <v>400</v>
      </c>
      <c r="AH20" s="268"/>
      <c r="AI20" s="286">
        <f t="shared" si="5"/>
        <v>2000</v>
      </c>
      <c r="AK20" s="288">
        <f>G20+O20+W20+AE20+AK19</f>
        <v>1315</v>
      </c>
      <c r="AL20" s="288">
        <f>H20+P20+X20+AF20+AL19</f>
        <v>9</v>
      </c>
      <c r="AN20" s="260"/>
      <c r="AP20" s="59">
        <f t="shared" si="2"/>
        <v>50400</v>
      </c>
      <c r="AQ20" s="59"/>
      <c r="AS20" s="53">
        <v>4300</v>
      </c>
      <c r="AU20" s="53">
        <v>400</v>
      </c>
      <c r="AV20" s="53">
        <f t="shared" si="0"/>
        <v>4700</v>
      </c>
      <c r="AW20" s="53">
        <f t="shared" si="1"/>
        <v>0</v>
      </c>
    </row>
    <row r="21" spans="1:49">
      <c r="A21" s="254" t="s">
        <v>123</v>
      </c>
      <c r="B21" s="53">
        <v>13</v>
      </c>
      <c r="C21" s="248">
        <v>42684</v>
      </c>
      <c r="D21" s="248"/>
      <c r="E21" s="265"/>
      <c r="F21" s="265"/>
      <c r="G21" s="265"/>
      <c r="H21" s="265"/>
      <c r="I21" s="274">
        <f>I20+G21</f>
        <v>0</v>
      </c>
      <c r="J21" s="264"/>
      <c r="K21" s="274">
        <f>(K20+J21)-G21</f>
        <v>400</v>
      </c>
      <c r="L21" s="274"/>
      <c r="M21" s="266"/>
      <c r="N21" s="266"/>
      <c r="O21" s="266"/>
      <c r="P21" s="266"/>
      <c r="Q21" s="284">
        <f t="shared" si="6"/>
        <v>845</v>
      </c>
      <c r="R21" s="269"/>
      <c r="S21" s="284">
        <f>(S20+R21)-O21</f>
        <v>1555</v>
      </c>
      <c r="T21" s="274"/>
      <c r="U21" s="267"/>
      <c r="V21" s="267"/>
      <c r="W21" s="267"/>
      <c r="X21" s="267"/>
      <c r="Y21" s="285">
        <f t="shared" si="3"/>
        <v>70</v>
      </c>
      <c r="Z21" s="267"/>
      <c r="AA21" s="285">
        <f t="shared" si="7"/>
        <v>510</v>
      </c>
      <c r="AB21" s="274"/>
      <c r="AC21" s="268"/>
      <c r="AD21" s="268"/>
      <c r="AE21" s="268"/>
      <c r="AF21" s="268"/>
      <c r="AG21" s="286">
        <f t="shared" si="4"/>
        <v>400</v>
      </c>
      <c r="AH21" s="268"/>
      <c r="AI21" s="286">
        <f t="shared" si="5"/>
        <v>2000</v>
      </c>
      <c r="AK21" s="288">
        <f>G21+O21+W21+AE21+AK20</f>
        <v>1315</v>
      </c>
      <c r="AL21" s="288">
        <f>H21+P21+X21+AF21+AL20</f>
        <v>9</v>
      </c>
      <c r="AN21" s="260"/>
      <c r="AP21" s="59">
        <f t="shared" si="2"/>
        <v>54600</v>
      </c>
      <c r="AQ21" s="59"/>
      <c r="AS21" s="53">
        <v>1945</v>
      </c>
      <c r="AV21" s="53">
        <f t="shared" si="0"/>
        <v>1945</v>
      </c>
      <c r="AW21" s="53">
        <f t="shared" si="1"/>
        <v>0</v>
      </c>
    </row>
    <row r="22" spans="1:49">
      <c r="A22" s="254" t="s">
        <v>124</v>
      </c>
      <c r="B22" s="53">
        <v>14</v>
      </c>
      <c r="C22" s="248">
        <v>42690</v>
      </c>
      <c r="D22" s="248"/>
      <c r="E22" s="265"/>
      <c r="F22" s="265"/>
      <c r="G22" s="265"/>
      <c r="H22" s="265"/>
      <c r="I22" s="274">
        <f>I21+G22</f>
        <v>0</v>
      </c>
      <c r="J22" s="264"/>
      <c r="K22" s="274">
        <f>(K21+J22)-G22</f>
        <v>400</v>
      </c>
      <c r="L22" s="274"/>
      <c r="M22" s="266"/>
      <c r="N22" s="266"/>
      <c r="O22" s="266"/>
      <c r="P22" s="266"/>
      <c r="Q22" s="284">
        <f t="shared" si="6"/>
        <v>845</v>
      </c>
      <c r="R22" s="269"/>
      <c r="S22" s="284">
        <f>(S21+R22)-O22</f>
        <v>1555</v>
      </c>
      <c r="T22" s="274"/>
      <c r="U22" s="267"/>
      <c r="V22" s="267"/>
      <c r="W22" s="267"/>
      <c r="X22" s="267"/>
      <c r="Y22" s="285">
        <f t="shared" si="3"/>
        <v>70</v>
      </c>
      <c r="Z22" s="267"/>
      <c r="AA22" s="285">
        <f t="shared" si="7"/>
        <v>510</v>
      </c>
      <c r="AB22" s="274"/>
      <c r="AC22" s="268"/>
      <c r="AD22" s="268"/>
      <c r="AE22" s="268"/>
      <c r="AF22" s="268"/>
      <c r="AG22" s="286">
        <f t="shared" si="4"/>
        <v>400</v>
      </c>
      <c r="AH22" s="268"/>
      <c r="AI22" s="286">
        <f t="shared" si="5"/>
        <v>2000</v>
      </c>
      <c r="AK22" s="288">
        <f>G22+O22+W22+AE22+AK21</f>
        <v>1315</v>
      </c>
      <c r="AL22" s="288">
        <f>H22+P22+X22+AF22+AL21</f>
        <v>9</v>
      </c>
      <c r="AN22" s="260"/>
      <c r="AP22" s="59">
        <f t="shared" si="2"/>
        <v>58800</v>
      </c>
      <c r="AQ22" s="59"/>
      <c r="AS22" s="53">
        <v>1405</v>
      </c>
      <c r="AT22" s="53">
        <v>1360</v>
      </c>
      <c r="AV22" s="53">
        <f t="shared" si="0"/>
        <v>2765</v>
      </c>
      <c r="AW22" s="53">
        <f t="shared" si="1"/>
        <v>0</v>
      </c>
    </row>
    <row r="23" spans="1:49">
      <c r="A23" s="254" t="s">
        <v>125</v>
      </c>
      <c r="B23" s="53">
        <v>15</v>
      </c>
      <c r="C23" s="248">
        <v>42691</v>
      </c>
      <c r="D23" s="248"/>
      <c r="E23" s="265"/>
      <c r="F23" s="265"/>
      <c r="G23" s="265"/>
      <c r="H23" s="265"/>
      <c r="I23" s="274">
        <f>I22+G23</f>
        <v>0</v>
      </c>
      <c r="J23" s="264"/>
      <c r="K23" s="274">
        <f>(K22+J23)-G23</f>
        <v>400</v>
      </c>
      <c r="L23" s="274"/>
      <c r="M23" s="266"/>
      <c r="N23" s="266"/>
      <c r="O23" s="266"/>
      <c r="P23" s="266"/>
      <c r="Q23" s="284">
        <f t="shared" si="6"/>
        <v>845</v>
      </c>
      <c r="R23" s="269"/>
      <c r="S23" s="284">
        <f>(S22+R23)-O23</f>
        <v>1555</v>
      </c>
      <c r="T23" s="274"/>
      <c r="U23" s="267"/>
      <c r="V23" s="267"/>
      <c r="W23" s="267"/>
      <c r="X23" s="267"/>
      <c r="Y23" s="285">
        <f t="shared" si="3"/>
        <v>70</v>
      </c>
      <c r="Z23" s="267"/>
      <c r="AA23" s="285">
        <f t="shared" si="7"/>
        <v>510</v>
      </c>
      <c r="AB23" s="274"/>
      <c r="AC23" s="268"/>
      <c r="AD23" s="268"/>
      <c r="AE23" s="268"/>
      <c r="AF23" s="268"/>
      <c r="AG23" s="286">
        <f t="shared" si="4"/>
        <v>400</v>
      </c>
      <c r="AH23" s="268"/>
      <c r="AI23" s="286">
        <f t="shared" si="5"/>
        <v>2000</v>
      </c>
      <c r="AK23" s="288">
        <f>G23+O23+W23+AE23+AK22</f>
        <v>1315</v>
      </c>
      <c r="AL23" s="288">
        <f>H23+P23+X23+AF23+AL22</f>
        <v>9</v>
      </c>
      <c r="AN23" s="260"/>
      <c r="AP23" s="59">
        <f t="shared" si="2"/>
        <v>63000</v>
      </c>
      <c r="AQ23" s="59"/>
      <c r="AS23" s="53">
        <v>1770</v>
      </c>
      <c r="AT23" s="53">
        <v>1015</v>
      </c>
      <c r="AV23" s="53">
        <f t="shared" si="0"/>
        <v>2785</v>
      </c>
      <c r="AW23" s="53">
        <f t="shared" si="1"/>
        <v>0</v>
      </c>
    </row>
    <row r="24" spans="1:49">
      <c r="A24" s="254" t="s">
        <v>126</v>
      </c>
      <c r="B24" s="53">
        <v>16</v>
      </c>
      <c r="C24" s="248">
        <v>42692</v>
      </c>
      <c r="D24" s="248"/>
      <c r="E24" s="265"/>
      <c r="F24" s="265"/>
      <c r="G24" s="265"/>
      <c r="H24" s="265"/>
      <c r="I24" s="274">
        <f>I23+G24</f>
        <v>0</v>
      </c>
      <c r="J24" s="264"/>
      <c r="K24" s="274">
        <f>(K23+J24)-G24</f>
        <v>400</v>
      </c>
      <c r="L24" s="274"/>
      <c r="M24" s="266"/>
      <c r="N24" s="266"/>
      <c r="O24" s="266"/>
      <c r="P24" s="266"/>
      <c r="Q24" s="284">
        <f t="shared" si="6"/>
        <v>845</v>
      </c>
      <c r="R24" s="269"/>
      <c r="S24" s="284">
        <f>(S23+R24)-O24</f>
        <v>1555</v>
      </c>
      <c r="T24" s="274"/>
      <c r="U24" s="267"/>
      <c r="V24" s="267"/>
      <c r="W24" s="267"/>
      <c r="X24" s="267"/>
      <c r="Y24" s="285">
        <f t="shared" si="3"/>
        <v>70</v>
      </c>
      <c r="Z24" s="267"/>
      <c r="AA24" s="285">
        <f t="shared" si="7"/>
        <v>510</v>
      </c>
      <c r="AB24" s="274"/>
      <c r="AC24" s="268"/>
      <c r="AD24" s="268"/>
      <c r="AE24" s="268"/>
      <c r="AF24" s="268"/>
      <c r="AG24" s="286">
        <f t="shared" si="4"/>
        <v>400</v>
      </c>
      <c r="AH24" s="268"/>
      <c r="AI24" s="286">
        <f t="shared" si="5"/>
        <v>2000</v>
      </c>
      <c r="AK24" s="288">
        <f>G24+O24+W24+AE24+AK23</f>
        <v>1315</v>
      </c>
      <c r="AL24" s="288">
        <f>H24+P24+X24+AF24+AL23</f>
        <v>9</v>
      </c>
      <c r="AN24" s="260"/>
      <c r="AP24" s="59">
        <f t="shared" si="2"/>
        <v>67200</v>
      </c>
      <c r="AQ24" s="59"/>
      <c r="AS24" s="53">
        <v>2940</v>
      </c>
      <c r="AT24" s="53">
        <v>1250</v>
      </c>
      <c r="AV24" s="53">
        <f t="shared" si="0"/>
        <v>4190</v>
      </c>
      <c r="AW24" s="53">
        <f t="shared" si="1"/>
        <v>0</v>
      </c>
    </row>
    <row r="25" spans="1:49">
      <c r="A25" s="254" t="s">
        <v>127</v>
      </c>
      <c r="B25" s="53">
        <v>17</v>
      </c>
      <c r="C25" s="248">
        <v>42693</v>
      </c>
      <c r="D25" s="248"/>
      <c r="E25" s="265"/>
      <c r="F25" s="265"/>
      <c r="G25" s="265"/>
      <c r="H25" s="265"/>
      <c r="I25" s="274">
        <f t="shared" ref="I25:I44" si="8">I24+G25</f>
        <v>0</v>
      </c>
      <c r="J25" s="264"/>
      <c r="K25" s="274">
        <f>(K24+J25)-G25</f>
        <v>400</v>
      </c>
      <c r="L25" s="274"/>
      <c r="M25" s="266"/>
      <c r="N25" s="266"/>
      <c r="O25" s="266"/>
      <c r="P25" s="266"/>
      <c r="Q25" s="284">
        <f t="shared" si="6"/>
        <v>845</v>
      </c>
      <c r="R25" s="269"/>
      <c r="S25" s="284">
        <f>(S24+R25)-O25</f>
        <v>1555</v>
      </c>
      <c r="T25" s="274"/>
      <c r="U25" s="267"/>
      <c r="V25" s="267"/>
      <c r="W25" s="267"/>
      <c r="X25" s="267"/>
      <c r="Y25" s="285">
        <f t="shared" si="3"/>
        <v>70</v>
      </c>
      <c r="Z25" s="267"/>
      <c r="AA25" s="285">
        <f t="shared" si="7"/>
        <v>510</v>
      </c>
      <c r="AB25" s="274"/>
      <c r="AC25" s="268"/>
      <c r="AD25" s="268"/>
      <c r="AE25" s="268"/>
      <c r="AF25" s="268"/>
      <c r="AG25" s="286">
        <f t="shared" si="4"/>
        <v>400</v>
      </c>
      <c r="AH25" s="268"/>
      <c r="AI25" s="286">
        <f t="shared" si="5"/>
        <v>2000</v>
      </c>
      <c r="AK25" s="288">
        <f>G25+O25+W25+AE25+AK24</f>
        <v>1315</v>
      </c>
      <c r="AL25" s="288">
        <f>H25+P25+X25+AF25+AL24</f>
        <v>9</v>
      </c>
      <c r="AN25" s="260"/>
      <c r="AP25" s="59">
        <f t="shared" si="2"/>
        <v>71400</v>
      </c>
      <c r="AQ25" s="59"/>
      <c r="AS25" s="53">
        <v>1820</v>
      </c>
      <c r="AT25" s="53">
        <v>1405</v>
      </c>
      <c r="AU25" s="53">
        <v>180</v>
      </c>
      <c r="AV25" s="53">
        <f t="shared" si="0"/>
        <v>3405</v>
      </c>
      <c r="AW25" s="53">
        <f t="shared" si="1"/>
        <v>0</v>
      </c>
    </row>
    <row r="26" spans="1:49">
      <c r="A26" s="254" t="s">
        <v>146</v>
      </c>
      <c r="B26" s="53">
        <v>18</v>
      </c>
      <c r="C26" s="248">
        <v>42695</v>
      </c>
      <c r="D26" s="248"/>
      <c r="E26" s="265"/>
      <c r="F26" s="265"/>
      <c r="G26" s="265"/>
      <c r="H26" s="265"/>
      <c r="I26" s="274">
        <f t="shared" si="8"/>
        <v>0</v>
      </c>
      <c r="J26" s="264"/>
      <c r="K26" s="274">
        <f>(K25+J26)-G26</f>
        <v>400</v>
      </c>
      <c r="L26" s="274"/>
      <c r="M26" s="266"/>
      <c r="N26" s="266"/>
      <c r="O26" s="266"/>
      <c r="P26" s="266"/>
      <c r="Q26" s="284">
        <f t="shared" si="6"/>
        <v>845</v>
      </c>
      <c r="R26" s="269"/>
      <c r="S26" s="284">
        <f>(S25+R26)-O26</f>
        <v>1555</v>
      </c>
      <c r="T26" s="274"/>
      <c r="U26" s="267"/>
      <c r="V26" s="267"/>
      <c r="W26" s="267"/>
      <c r="X26" s="267"/>
      <c r="Y26" s="285">
        <f t="shared" si="3"/>
        <v>70</v>
      </c>
      <c r="Z26" s="267"/>
      <c r="AA26" s="285">
        <f t="shared" si="7"/>
        <v>510</v>
      </c>
      <c r="AB26" s="274"/>
      <c r="AC26" s="268"/>
      <c r="AD26" s="268"/>
      <c r="AE26" s="268"/>
      <c r="AF26" s="268"/>
      <c r="AG26" s="286">
        <f t="shared" si="4"/>
        <v>400</v>
      </c>
      <c r="AH26" s="268"/>
      <c r="AI26" s="286">
        <f t="shared" si="5"/>
        <v>2000</v>
      </c>
      <c r="AK26" s="288">
        <f>G26+O26+W26+AE26+AK25</f>
        <v>1315</v>
      </c>
      <c r="AL26" s="288">
        <f>H26+P26+X26+AF26+AL25</f>
        <v>9</v>
      </c>
      <c r="AN26" s="260"/>
      <c r="AP26" s="59">
        <f t="shared" si="2"/>
        <v>75600</v>
      </c>
      <c r="AQ26" s="59"/>
      <c r="AS26" s="53">
        <v>1985</v>
      </c>
      <c r="AV26" s="53">
        <f t="shared" si="0"/>
        <v>1985</v>
      </c>
      <c r="AW26" s="53">
        <f t="shared" si="1"/>
        <v>0</v>
      </c>
    </row>
    <row r="27" spans="1:49">
      <c r="A27" s="254" t="s">
        <v>128</v>
      </c>
      <c r="B27" s="53">
        <v>19</v>
      </c>
      <c r="C27" s="248">
        <v>42696</v>
      </c>
      <c r="D27" s="248"/>
      <c r="E27" s="265"/>
      <c r="F27" s="265"/>
      <c r="G27" s="265"/>
      <c r="H27" s="265"/>
      <c r="I27" s="274">
        <f t="shared" si="8"/>
        <v>0</v>
      </c>
      <c r="J27" s="264"/>
      <c r="K27" s="274">
        <f>(K26+J27)-G27</f>
        <v>400</v>
      </c>
      <c r="L27" s="274"/>
      <c r="M27" s="266"/>
      <c r="N27" s="266"/>
      <c r="O27" s="266"/>
      <c r="P27" s="266"/>
      <c r="Q27" s="284">
        <f t="shared" si="6"/>
        <v>845</v>
      </c>
      <c r="R27" s="269"/>
      <c r="S27" s="284">
        <f>(S26+R27)-O27</f>
        <v>1555</v>
      </c>
      <c r="T27" s="274"/>
      <c r="U27" s="267"/>
      <c r="V27" s="267"/>
      <c r="W27" s="267"/>
      <c r="X27" s="267"/>
      <c r="Y27" s="285">
        <f t="shared" si="3"/>
        <v>70</v>
      </c>
      <c r="Z27" s="267"/>
      <c r="AA27" s="285">
        <f t="shared" si="7"/>
        <v>510</v>
      </c>
      <c r="AB27" s="274"/>
      <c r="AC27" s="268"/>
      <c r="AD27" s="268"/>
      <c r="AE27" s="268"/>
      <c r="AF27" s="268"/>
      <c r="AG27" s="286">
        <f t="shared" si="4"/>
        <v>400</v>
      </c>
      <c r="AH27" s="268"/>
      <c r="AI27" s="286">
        <f t="shared" si="5"/>
        <v>2000</v>
      </c>
      <c r="AK27" s="288">
        <f>G27+O27+W27+AE27+AK26</f>
        <v>1315</v>
      </c>
      <c r="AL27" s="288">
        <f>H27+P27+X27+AF27+AL26</f>
        <v>9</v>
      </c>
      <c r="AN27" s="260"/>
      <c r="AP27" s="59">
        <f t="shared" si="2"/>
        <v>79800</v>
      </c>
      <c r="AQ27" s="59"/>
      <c r="AS27" s="53">
        <v>4100</v>
      </c>
      <c r="AV27" s="53">
        <f t="shared" si="0"/>
        <v>4100</v>
      </c>
      <c r="AW27" s="53">
        <f t="shared" si="1"/>
        <v>0</v>
      </c>
    </row>
    <row r="28" spans="1:49">
      <c r="A28" s="254" t="s">
        <v>129</v>
      </c>
      <c r="B28" s="53">
        <v>20</v>
      </c>
      <c r="C28" s="248">
        <v>42697</v>
      </c>
      <c r="D28" s="248"/>
      <c r="E28" s="265"/>
      <c r="F28" s="265"/>
      <c r="G28" s="265"/>
      <c r="H28" s="265"/>
      <c r="I28" s="274">
        <f t="shared" si="8"/>
        <v>0</v>
      </c>
      <c r="J28" s="264"/>
      <c r="K28" s="274">
        <f>(K27+J28)-G28</f>
        <v>400</v>
      </c>
      <c r="L28" s="274"/>
      <c r="M28" s="266"/>
      <c r="N28" s="266"/>
      <c r="O28" s="266"/>
      <c r="P28" s="266"/>
      <c r="Q28" s="284">
        <f t="shared" si="6"/>
        <v>845</v>
      </c>
      <c r="R28" s="269"/>
      <c r="S28" s="284">
        <f>(S27+R28)-O28</f>
        <v>1555</v>
      </c>
      <c r="T28" s="274"/>
      <c r="U28" s="267"/>
      <c r="V28" s="267"/>
      <c r="W28" s="267"/>
      <c r="X28" s="267"/>
      <c r="Y28" s="285">
        <f t="shared" si="3"/>
        <v>70</v>
      </c>
      <c r="Z28" s="267"/>
      <c r="AA28" s="285">
        <f t="shared" si="7"/>
        <v>510</v>
      </c>
      <c r="AB28" s="274"/>
      <c r="AC28" s="268"/>
      <c r="AD28" s="268"/>
      <c r="AE28" s="268"/>
      <c r="AF28" s="268"/>
      <c r="AG28" s="286">
        <f t="shared" si="4"/>
        <v>400</v>
      </c>
      <c r="AH28" s="268"/>
      <c r="AI28" s="286">
        <f t="shared" si="5"/>
        <v>2000</v>
      </c>
      <c r="AK28" s="288">
        <f>G28+O28+W28+AE28+AK27</f>
        <v>1315</v>
      </c>
      <c r="AL28" s="288">
        <f>H28+P28+X28+AF28+AL27</f>
        <v>9</v>
      </c>
      <c r="AN28" s="260"/>
      <c r="AP28" s="59">
        <f t="shared" si="2"/>
        <v>84000</v>
      </c>
      <c r="AQ28" s="59"/>
      <c r="AS28" s="53">
        <v>4150</v>
      </c>
      <c r="AV28" s="53">
        <f t="shared" si="0"/>
        <v>4150</v>
      </c>
      <c r="AW28" s="53">
        <f t="shared" si="1"/>
        <v>0</v>
      </c>
    </row>
    <row r="29" spans="1:49">
      <c r="A29" s="254" t="s">
        <v>130</v>
      </c>
      <c r="B29" s="53">
        <v>21</v>
      </c>
      <c r="C29" s="248">
        <v>42699</v>
      </c>
      <c r="D29" s="248"/>
      <c r="E29" s="265"/>
      <c r="F29" s="265"/>
      <c r="G29" s="265"/>
      <c r="H29" s="265"/>
      <c r="I29" s="274">
        <f t="shared" si="8"/>
        <v>0</v>
      </c>
      <c r="J29" s="264"/>
      <c r="K29" s="274">
        <f>(K28+J29)-G29</f>
        <v>400</v>
      </c>
      <c r="L29" s="274"/>
      <c r="M29" s="266"/>
      <c r="N29" s="266"/>
      <c r="O29" s="266"/>
      <c r="P29" s="266"/>
      <c r="Q29" s="284">
        <f t="shared" si="6"/>
        <v>845</v>
      </c>
      <c r="R29" s="269"/>
      <c r="S29" s="284">
        <f t="shared" ref="S29:S44" si="9">(S28+R29)-O29</f>
        <v>1555</v>
      </c>
      <c r="T29" s="274"/>
      <c r="U29" s="267"/>
      <c r="V29" s="267"/>
      <c r="W29" s="267"/>
      <c r="X29" s="267"/>
      <c r="Y29" s="285">
        <f t="shared" si="3"/>
        <v>70</v>
      </c>
      <c r="Z29" s="267"/>
      <c r="AA29" s="285">
        <f t="shared" si="7"/>
        <v>510</v>
      </c>
      <c r="AB29" s="274"/>
      <c r="AC29" s="268"/>
      <c r="AD29" s="268"/>
      <c r="AE29" s="268"/>
      <c r="AF29" s="268"/>
      <c r="AG29" s="286">
        <f t="shared" si="4"/>
        <v>400</v>
      </c>
      <c r="AH29" s="268"/>
      <c r="AI29" s="286">
        <f t="shared" si="5"/>
        <v>2000</v>
      </c>
      <c r="AK29" s="288">
        <f>G29+O29+W29+AE29+AK28</f>
        <v>1315</v>
      </c>
      <c r="AL29" s="288">
        <f>H29+P29+X29+AF29+AL28</f>
        <v>9</v>
      </c>
      <c r="AN29" s="260"/>
      <c r="AP29" s="59">
        <f t="shared" si="2"/>
        <v>88200</v>
      </c>
      <c r="AQ29" s="59"/>
      <c r="AS29" s="53">
        <v>3155</v>
      </c>
      <c r="AV29" s="53">
        <f t="shared" si="0"/>
        <v>3155</v>
      </c>
      <c r="AW29" s="53">
        <f t="shared" si="1"/>
        <v>0</v>
      </c>
    </row>
    <row r="30" spans="1:49">
      <c r="A30" s="254" t="s">
        <v>131</v>
      </c>
      <c r="B30" s="53">
        <v>22</v>
      </c>
      <c r="C30" s="248">
        <v>42703</v>
      </c>
      <c r="D30" s="248"/>
      <c r="E30" s="265"/>
      <c r="F30" s="265"/>
      <c r="G30" s="265"/>
      <c r="H30" s="265"/>
      <c r="I30" s="274">
        <f t="shared" si="8"/>
        <v>0</v>
      </c>
      <c r="J30" s="264"/>
      <c r="K30" s="274">
        <f>(K29+J30)-G30</f>
        <v>400</v>
      </c>
      <c r="L30" s="274"/>
      <c r="M30" s="266"/>
      <c r="N30" s="266"/>
      <c r="O30" s="266"/>
      <c r="P30" s="266"/>
      <c r="Q30" s="284">
        <f t="shared" si="6"/>
        <v>845</v>
      </c>
      <c r="R30" s="269"/>
      <c r="S30" s="284">
        <f t="shared" si="9"/>
        <v>1555</v>
      </c>
      <c r="T30" s="274"/>
      <c r="U30" s="267"/>
      <c r="V30" s="267"/>
      <c r="W30" s="267"/>
      <c r="X30" s="267"/>
      <c r="Y30" s="285">
        <f t="shared" si="3"/>
        <v>70</v>
      </c>
      <c r="Z30" s="267"/>
      <c r="AA30" s="285">
        <f t="shared" si="7"/>
        <v>510</v>
      </c>
      <c r="AB30" s="274"/>
      <c r="AC30" s="268"/>
      <c r="AD30" s="268"/>
      <c r="AE30" s="268"/>
      <c r="AF30" s="268"/>
      <c r="AG30" s="286">
        <f t="shared" si="4"/>
        <v>400</v>
      </c>
      <c r="AH30" s="268"/>
      <c r="AI30" s="286">
        <f t="shared" si="5"/>
        <v>2000</v>
      </c>
      <c r="AK30" s="288">
        <f>G30+O30+W30+AE30+AK29</f>
        <v>1315</v>
      </c>
      <c r="AL30" s="288">
        <f>H30+P30+X30+AF30+AL29</f>
        <v>9</v>
      </c>
      <c r="AN30" s="260"/>
      <c r="AP30" s="59">
        <f t="shared" si="2"/>
        <v>92400</v>
      </c>
      <c r="AQ30" s="59"/>
      <c r="AS30" s="53">
        <v>4580</v>
      </c>
      <c r="AV30" s="53">
        <f t="shared" si="0"/>
        <v>4580</v>
      </c>
      <c r="AW30" s="53">
        <f t="shared" si="1"/>
        <v>0</v>
      </c>
    </row>
    <row r="31" spans="1:49">
      <c r="A31" s="254" t="s">
        <v>132</v>
      </c>
      <c r="B31" s="53">
        <v>23</v>
      </c>
      <c r="C31" s="248">
        <v>42704</v>
      </c>
      <c r="D31" s="248"/>
      <c r="E31" s="265"/>
      <c r="F31" s="265"/>
      <c r="G31" s="265"/>
      <c r="H31" s="265"/>
      <c r="I31" s="274">
        <f t="shared" si="8"/>
        <v>0</v>
      </c>
      <c r="J31" s="264"/>
      <c r="K31" s="274">
        <f>(K30+J31)-G31</f>
        <v>400</v>
      </c>
      <c r="L31" s="274"/>
      <c r="M31" s="266"/>
      <c r="N31" s="266"/>
      <c r="O31" s="266"/>
      <c r="P31" s="266"/>
      <c r="Q31" s="284">
        <f t="shared" si="6"/>
        <v>845</v>
      </c>
      <c r="R31" s="269"/>
      <c r="S31" s="284">
        <f t="shared" si="9"/>
        <v>1555</v>
      </c>
      <c r="T31" s="274"/>
      <c r="U31" s="267"/>
      <c r="V31" s="267"/>
      <c r="W31" s="267"/>
      <c r="X31" s="267"/>
      <c r="Y31" s="285">
        <f t="shared" si="3"/>
        <v>70</v>
      </c>
      <c r="Z31" s="267"/>
      <c r="AA31" s="285">
        <f t="shared" si="7"/>
        <v>510</v>
      </c>
      <c r="AB31" s="274"/>
      <c r="AC31" s="268"/>
      <c r="AD31" s="268"/>
      <c r="AE31" s="268"/>
      <c r="AF31" s="268"/>
      <c r="AG31" s="286">
        <f t="shared" si="4"/>
        <v>400</v>
      </c>
      <c r="AH31" s="268"/>
      <c r="AI31" s="286">
        <f t="shared" si="5"/>
        <v>2000</v>
      </c>
      <c r="AK31" s="288">
        <f>G31+O31+W31+AE31+AK30</f>
        <v>1315</v>
      </c>
      <c r="AL31" s="288">
        <f>H31+P31+X31+AF31+AL30</f>
        <v>9</v>
      </c>
      <c r="AN31" s="260"/>
      <c r="AP31" s="59">
        <f t="shared" si="2"/>
        <v>96600</v>
      </c>
      <c r="AQ31" s="59"/>
      <c r="AS31" s="53">
        <v>3455</v>
      </c>
      <c r="AV31" s="53">
        <f t="shared" si="0"/>
        <v>3455</v>
      </c>
      <c r="AW31" s="53">
        <f t="shared" si="1"/>
        <v>0</v>
      </c>
    </row>
    <row r="32" spans="1:49">
      <c r="A32" s="254" t="s">
        <v>133</v>
      </c>
      <c r="B32" s="53">
        <v>24</v>
      </c>
      <c r="C32" s="248">
        <v>42705</v>
      </c>
      <c r="D32" s="248"/>
      <c r="E32" s="265"/>
      <c r="F32" s="265"/>
      <c r="G32" s="265"/>
      <c r="H32" s="265"/>
      <c r="I32" s="274">
        <f t="shared" si="8"/>
        <v>0</v>
      </c>
      <c r="J32" s="264"/>
      <c r="K32" s="274">
        <f>(K31+J32)-G32</f>
        <v>400</v>
      </c>
      <c r="L32" s="274"/>
      <c r="M32" s="266"/>
      <c r="N32" s="266"/>
      <c r="O32" s="266"/>
      <c r="P32" s="266"/>
      <c r="Q32" s="284">
        <f t="shared" si="6"/>
        <v>845</v>
      </c>
      <c r="R32" s="269"/>
      <c r="S32" s="284">
        <f t="shared" si="9"/>
        <v>1555</v>
      </c>
      <c r="T32" s="274"/>
      <c r="U32" s="267"/>
      <c r="V32" s="267"/>
      <c r="W32" s="267"/>
      <c r="X32" s="267"/>
      <c r="Y32" s="285">
        <f t="shared" si="3"/>
        <v>70</v>
      </c>
      <c r="Z32" s="267"/>
      <c r="AA32" s="285">
        <f t="shared" si="7"/>
        <v>510</v>
      </c>
      <c r="AB32" s="274"/>
      <c r="AC32" s="268"/>
      <c r="AD32" s="268"/>
      <c r="AE32" s="268"/>
      <c r="AF32" s="268"/>
      <c r="AG32" s="286">
        <f t="shared" si="4"/>
        <v>400</v>
      </c>
      <c r="AH32" s="268"/>
      <c r="AI32" s="286">
        <f t="shared" si="5"/>
        <v>2000</v>
      </c>
      <c r="AK32" s="288">
        <f>G32+O32+W32+AE32+AK31</f>
        <v>1315</v>
      </c>
      <c r="AL32" s="288">
        <f>H32+P32+X32+AF32+AL31</f>
        <v>9</v>
      </c>
      <c r="AN32" s="260"/>
      <c r="AP32" s="59">
        <f t="shared" si="2"/>
        <v>100800</v>
      </c>
      <c r="AQ32" s="59"/>
      <c r="AS32" s="53">
        <v>4295</v>
      </c>
      <c r="AV32" s="53">
        <f t="shared" si="0"/>
        <v>4295</v>
      </c>
      <c r="AW32" s="53">
        <f t="shared" si="1"/>
        <v>0</v>
      </c>
    </row>
    <row r="33" spans="1:50">
      <c r="A33" s="254" t="s">
        <v>134</v>
      </c>
      <c r="B33" s="53">
        <v>25</v>
      </c>
      <c r="C33" s="248">
        <v>42706</v>
      </c>
      <c r="D33" s="248"/>
      <c r="E33" s="265"/>
      <c r="F33" s="265"/>
      <c r="G33" s="265"/>
      <c r="H33" s="265"/>
      <c r="I33" s="274">
        <f t="shared" si="8"/>
        <v>0</v>
      </c>
      <c r="J33" s="264"/>
      <c r="K33" s="274">
        <f>(K32+J33)-G33</f>
        <v>400</v>
      </c>
      <c r="L33" s="274"/>
      <c r="M33" s="266"/>
      <c r="N33" s="266"/>
      <c r="O33" s="266"/>
      <c r="P33" s="266"/>
      <c r="Q33" s="284">
        <f t="shared" si="6"/>
        <v>845</v>
      </c>
      <c r="R33" s="269"/>
      <c r="S33" s="284">
        <f t="shared" si="9"/>
        <v>1555</v>
      </c>
      <c r="T33" s="274"/>
      <c r="U33" s="267"/>
      <c r="V33" s="267"/>
      <c r="W33" s="267"/>
      <c r="X33" s="267"/>
      <c r="Y33" s="285">
        <f t="shared" si="3"/>
        <v>70</v>
      </c>
      <c r="Z33" s="267"/>
      <c r="AA33" s="285">
        <f t="shared" si="7"/>
        <v>510</v>
      </c>
      <c r="AB33" s="274"/>
      <c r="AC33" s="268"/>
      <c r="AD33" s="268"/>
      <c r="AE33" s="268"/>
      <c r="AF33" s="268"/>
      <c r="AG33" s="286">
        <f t="shared" si="4"/>
        <v>400</v>
      </c>
      <c r="AH33" s="268"/>
      <c r="AI33" s="286">
        <f t="shared" si="5"/>
        <v>2000</v>
      </c>
      <c r="AK33" s="288">
        <f>G33+O33+W33+AE33+AK32</f>
        <v>1315</v>
      </c>
      <c r="AL33" s="288">
        <f>H33+P33+X33+AF33+AL32</f>
        <v>9</v>
      </c>
      <c r="AN33" s="260"/>
      <c r="AP33" s="59">
        <f t="shared" si="2"/>
        <v>105000</v>
      </c>
      <c r="AQ33" s="59"/>
      <c r="AS33" s="53">
        <v>1365</v>
      </c>
      <c r="AT33" s="53">
        <v>235</v>
      </c>
      <c r="AV33" s="53">
        <f t="shared" si="0"/>
        <v>1600</v>
      </c>
      <c r="AW33" s="53">
        <f t="shared" si="1"/>
        <v>0</v>
      </c>
    </row>
    <row r="34" spans="1:50">
      <c r="A34" s="254" t="s">
        <v>135</v>
      </c>
      <c r="B34" s="53">
        <v>26</v>
      </c>
      <c r="C34" s="248">
        <v>42707</v>
      </c>
      <c r="D34" s="248"/>
      <c r="E34" s="265"/>
      <c r="F34" s="265"/>
      <c r="G34" s="265"/>
      <c r="H34" s="265"/>
      <c r="I34" s="274">
        <f t="shared" si="8"/>
        <v>0</v>
      </c>
      <c r="J34" s="264"/>
      <c r="K34" s="274">
        <f>(K33+J34)-G34</f>
        <v>400</v>
      </c>
      <c r="L34" s="274"/>
      <c r="M34" s="266"/>
      <c r="N34" s="266"/>
      <c r="O34" s="266"/>
      <c r="P34" s="266"/>
      <c r="Q34" s="284">
        <f t="shared" si="6"/>
        <v>845</v>
      </c>
      <c r="R34" s="269"/>
      <c r="S34" s="284">
        <f t="shared" si="9"/>
        <v>1555</v>
      </c>
      <c r="T34" s="274"/>
      <c r="U34" s="267"/>
      <c r="V34" s="267"/>
      <c r="W34" s="267"/>
      <c r="X34" s="267"/>
      <c r="Y34" s="285">
        <f t="shared" si="3"/>
        <v>70</v>
      </c>
      <c r="Z34" s="267"/>
      <c r="AA34" s="285">
        <f t="shared" si="7"/>
        <v>510</v>
      </c>
      <c r="AB34" s="274"/>
      <c r="AC34" s="268"/>
      <c r="AD34" s="268"/>
      <c r="AE34" s="268"/>
      <c r="AF34" s="268"/>
      <c r="AG34" s="286">
        <f t="shared" si="4"/>
        <v>400</v>
      </c>
      <c r="AH34" s="268"/>
      <c r="AI34" s="286">
        <f t="shared" si="5"/>
        <v>2000</v>
      </c>
      <c r="AK34" s="288">
        <f>G34+O34+W34+AE34+AK33</f>
        <v>1315</v>
      </c>
      <c r="AL34" s="288">
        <f>H34+P34+X34+AF34+AL33</f>
        <v>9</v>
      </c>
      <c r="AN34" s="260"/>
      <c r="AP34" s="59">
        <f t="shared" si="2"/>
        <v>109200</v>
      </c>
      <c r="AQ34" s="59"/>
      <c r="AS34" s="53">
        <v>2195</v>
      </c>
      <c r="AV34" s="53">
        <f t="shared" si="0"/>
        <v>2195</v>
      </c>
      <c r="AW34" s="53">
        <f t="shared" si="1"/>
        <v>0</v>
      </c>
    </row>
    <row r="35" spans="1:50">
      <c r="A35" s="254" t="s">
        <v>136</v>
      </c>
      <c r="B35" s="53">
        <v>27</v>
      </c>
      <c r="C35" s="248">
        <v>42710</v>
      </c>
      <c r="D35" s="248"/>
      <c r="E35" s="265"/>
      <c r="F35" s="265"/>
      <c r="G35" s="265"/>
      <c r="H35" s="265"/>
      <c r="I35" s="274">
        <f t="shared" si="8"/>
        <v>0</v>
      </c>
      <c r="J35" s="264"/>
      <c r="K35" s="274">
        <f>(K34+J35)-G35</f>
        <v>400</v>
      </c>
      <c r="L35" s="274"/>
      <c r="M35" s="266"/>
      <c r="N35" s="266"/>
      <c r="O35" s="266"/>
      <c r="P35" s="266"/>
      <c r="Q35" s="284">
        <f t="shared" si="6"/>
        <v>845</v>
      </c>
      <c r="R35" s="269"/>
      <c r="S35" s="284">
        <f t="shared" si="9"/>
        <v>1555</v>
      </c>
      <c r="T35" s="274"/>
      <c r="U35" s="267"/>
      <c r="V35" s="267"/>
      <c r="W35" s="267"/>
      <c r="X35" s="267"/>
      <c r="Y35" s="285">
        <f t="shared" si="3"/>
        <v>70</v>
      </c>
      <c r="Z35" s="267"/>
      <c r="AA35" s="285">
        <f t="shared" si="7"/>
        <v>510</v>
      </c>
      <c r="AB35" s="274"/>
      <c r="AC35" s="268"/>
      <c r="AD35" s="268"/>
      <c r="AE35" s="268"/>
      <c r="AF35" s="268"/>
      <c r="AG35" s="286">
        <f t="shared" si="4"/>
        <v>400</v>
      </c>
      <c r="AH35" s="268"/>
      <c r="AI35" s="286">
        <f t="shared" si="5"/>
        <v>2000</v>
      </c>
      <c r="AK35" s="288">
        <f>G35+O35+W35+AE35+AK34</f>
        <v>1315</v>
      </c>
      <c r="AL35" s="288">
        <f>H35+P35+X35+AF35+AL34</f>
        <v>9</v>
      </c>
      <c r="AN35" s="260"/>
      <c r="AP35" s="59">
        <f t="shared" si="2"/>
        <v>113400</v>
      </c>
      <c r="AQ35" s="59"/>
      <c r="AS35" s="53">
        <v>4255</v>
      </c>
      <c r="AV35" s="53">
        <f t="shared" si="0"/>
        <v>4255</v>
      </c>
      <c r="AW35" s="53">
        <f t="shared" si="1"/>
        <v>0</v>
      </c>
    </row>
    <row r="36" spans="1:50">
      <c r="A36" s="254" t="s">
        <v>137</v>
      </c>
      <c r="B36" s="53">
        <v>28</v>
      </c>
      <c r="C36" s="248">
        <v>42711</v>
      </c>
      <c r="D36" s="248"/>
      <c r="E36" s="265"/>
      <c r="F36" s="265"/>
      <c r="G36" s="265"/>
      <c r="H36" s="265"/>
      <c r="I36" s="274">
        <f t="shared" si="8"/>
        <v>0</v>
      </c>
      <c r="J36" s="264"/>
      <c r="K36" s="274">
        <f>(K35+J36)-G36</f>
        <v>400</v>
      </c>
      <c r="L36" s="274"/>
      <c r="M36" s="266"/>
      <c r="N36" s="266"/>
      <c r="O36" s="266"/>
      <c r="P36" s="266"/>
      <c r="Q36" s="284">
        <f t="shared" si="6"/>
        <v>845</v>
      </c>
      <c r="R36" s="269"/>
      <c r="S36" s="284">
        <f t="shared" si="9"/>
        <v>1555</v>
      </c>
      <c r="T36" s="274"/>
      <c r="U36" s="267"/>
      <c r="V36" s="267"/>
      <c r="W36" s="267"/>
      <c r="X36" s="267"/>
      <c r="Y36" s="285">
        <f t="shared" si="3"/>
        <v>70</v>
      </c>
      <c r="Z36" s="267"/>
      <c r="AA36" s="285">
        <f t="shared" si="7"/>
        <v>510</v>
      </c>
      <c r="AB36" s="274"/>
      <c r="AC36" s="268"/>
      <c r="AD36" s="268"/>
      <c r="AE36" s="268"/>
      <c r="AF36" s="268"/>
      <c r="AG36" s="286">
        <f t="shared" si="4"/>
        <v>400</v>
      </c>
      <c r="AH36" s="268"/>
      <c r="AI36" s="286">
        <f t="shared" si="5"/>
        <v>2000</v>
      </c>
      <c r="AK36" s="288">
        <f>G36+O36+W36+AE36+AK35</f>
        <v>1315</v>
      </c>
      <c r="AL36" s="288">
        <f>H36+P36+X36+AF36+AL35</f>
        <v>9</v>
      </c>
      <c r="AN36" s="260"/>
      <c r="AP36" s="59">
        <f t="shared" si="2"/>
        <v>117600</v>
      </c>
      <c r="AQ36" s="59"/>
      <c r="AS36" s="53">
        <v>4200</v>
      </c>
      <c r="AT36" s="53">
        <v>2500</v>
      </c>
      <c r="AV36" s="53">
        <f t="shared" si="0"/>
        <v>6700</v>
      </c>
      <c r="AW36" s="53">
        <f t="shared" si="1"/>
        <v>0</v>
      </c>
    </row>
    <row r="37" spans="1:50">
      <c r="A37" s="254" t="s">
        <v>138</v>
      </c>
      <c r="B37" s="53">
        <v>29</v>
      </c>
      <c r="C37" s="248">
        <v>42712</v>
      </c>
      <c r="D37" s="248"/>
      <c r="E37" s="265"/>
      <c r="F37" s="265"/>
      <c r="G37" s="265"/>
      <c r="H37" s="265"/>
      <c r="I37" s="274">
        <f t="shared" si="8"/>
        <v>0</v>
      </c>
      <c r="J37" s="264"/>
      <c r="K37" s="274">
        <f>(K36+J37)-G37</f>
        <v>400</v>
      </c>
      <c r="L37" s="274"/>
      <c r="M37" s="266"/>
      <c r="N37" s="266"/>
      <c r="O37" s="266"/>
      <c r="P37" s="266"/>
      <c r="Q37" s="284">
        <f t="shared" si="6"/>
        <v>845</v>
      </c>
      <c r="R37" s="269"/>
      <c r="S37" s="284">
        <f t="shared" si="9"/>
        <v>1555</v>
      </c>
      <c r="T37" s="274"/>
      <c r="U37" s="267"/>
      <c r="V37" s="267"/>
      <c r="W37" s="267"/>
      <c r="X37" s="267"/>
      <c r="Y37" s="285">
        <f t="shared" si="3"/>
        <v>70</v>
      </c>
      <c r="Z37" s="267"/>
      <c r="AA37" s="285">
        <f t="shared" si="7"/>
        <v>510</v>
      </c>
      <c r="AB37" s="274"/>
      <c r="AC37" s="268"/>
      <c r="AD37" s="268"/>
      <c r="AE37" s="268"/>
      <c r="AF37" s="268"/>
      <c r="AG37" s="286">
        <f t="shared" si="4"/>
        <v>400</v>
      </c>
      <c r="AH37" s="268"/>
      <c r="AI37" s="286">
        <f t="shared" si="5"/>
        <v>2000</v>
      </c>
      <c r="AK37" s="288">
        <f>G37+O37+W37+AE37+AK36</f>
        <v>1315</v>
      </c>
      <c r="AL37" s="288">
        <f>H37+P37+X37+AF37+AL36</f>
        <v>9</v>
      </c>
      <c r="AN37" s="260"/>
      <c r="AP37" s="59">
        <f t="shared" si="2"/>
        <v>121800</v>
      </c>
      <c r="AQ37" s="59"/>
      <c r="AS37" s="53">
        <v>2510</v>
      </c>
      <c r="AV37" s="53">
        <f t="shared" si="0"/>
        <v>2510</v>
      </c>
      <c r="AW37" s="53">
        <f t="shared" si="1"/>
        <v>0</v>
      </c>
    </row>
    <row r="38" spans="1:50">
      <c r="A38" s="254" t="s">
        <v>139</v>
      </c>
      <c r="B38" s="53">
        <v>30</v>
      </c>
      <c r="C38" s="248">
        <v>42713</v>
      </c>
      <c r="D38" s="248"/>
      <c r="E38" s="265"/>
      <c r="F38" s="265"/>
      <c r="G38" s="265"/>
      <c r="H38" s="265"/>
      <c r="I38" s="274">
        <f t="shared" si="8"/>
        <v>0</v>
      </c>
      <c r="J38" s="264"/>
      <c r="K38" s="274">
        <f>(K37+J38)-G38</f>
        <v>400</v>
      </c>
      <c r="L38" s="274"/>
      <c r="M38" s="266"/>
      <c r="N38" s="266"/>
      <c r="O38" s="266"/>
      <c r="P38" s="266"/>
      <c r="Q38" s="284">
        <f t="shared" si="6"/>
        <v>845</v>
      </c>
      <c r="R38" s="269"/>
      <c r="S38" s="284">
        <f t="shared" si="9"/>
        <v>1555</v>
      </c>
      <c r="T38" s="274"/>
      <c r="U38" s="267"/>
      <c r="V38" s="267"/>
      <c r="W38" s="267"/>
      <c r="X38" s="267"/>
      <c r="Y38" s="285">
        <f t="shared" si="3"/>
        <v>70</v>
      </c>
      <c r="Z38" s="267"/>
      <c r="AA38" s="285">
        <f t="shared" si="7"/>
        <v>510</v>
      </c>
      <c r="AB38" s="274"/>
      <c r="AC38" s="268"/>
      <c r="AD38" s="268"/>
      <c r="AE38" s="268"/>
      <c r="AF38" s="268"/>
      <c r="AG38" s="286">
        <f t="shared" si="4"/>
        <v>400</v>
      </c>
      <c r="AH38" s="268"/>
      <c r="AI38" s="286">
        <f t="shared" si="5"/>
        <v>2000</v>
      </c>
      <c r="AK38" s="288">
        <f>G38+O38+W38+AE38+AK37</f>
        <v>1315</v>
      </c>
      <c r="AL38" s="288">
        <f>H38+P38+X38+AF38+AL37</f>
        <v>9</v>
      </c>
      <c r="AN38" s="260"/>
      <c r="AP38" s="59">
        <f t="shared" si="2"/>
        <v>126000</v>
      </c>
      <c r="AQ38" s="59"/>
      <c r="AS38" s="53">
        <v>955</v>
      </c>
      <c r="AV38" s="53">
        <f t="shared" si="0"/>
        <v>955</v>
      </c>
      <c r="AW38" s="53">
        <f t="shared" si="1"/>
        <v>0</v>
      </c>
    </row>
    <row r="39" spans="1:50">
      <c r="A39" s="254" t="s">
        <v>140</v>
      </c>
      <c r="B39" s="53">
        <v>31</v>
      </c>
      <c r="C39" s="248">
        <v>42714</v>
      </c>
      <c r="D39" s="248"/>
      <c r="E39" s="265"/>
      <c r="F39" s="265"/>
      <c r="G39" s="265"/>
      <c r="H39" s="265"/>
      <c r="I39" s="274">
        <f t="shared" si="8"/>
        <v>0</v>
      </c>
      <c r="J39" s="264"/>
      <c r="K39" s="274">
        <f>(K38+J39)-G39</f>
        <v>400</v>
      </c>
      <c r="L39" s="274"/>
      <c r="M39" s="266"/>
      <c r="N39" s="266"/>
      <c r="O39" s="266"/>
      <c r="P39" s="266"/>
      <c r="Q39" s="284">
        <f t="shared" si="6"/>
        <v>845</v>
      </c>
      <c r="R39" s="269"/>
      <c r="S39" s="284">
        <f t="shared" si="9"/>
        <v>1555</v>
      </c>
      <c r="T39" s="274"/>
      <c r="U39" s="267"/>
      <c r="V39" s="267"/>
      <c r="W39" s="267"/>
      <c r="X39" s="267"/>
      <c r="Y39" s="285">
        <f t="shared" si="3"/>
        <v>70</v>
      </c>
      <c r="Z39" s="267"/>
      <c r="AA39" s="285">
        <f t="shared" si="7"/>
        <v>510</v>
      </c>
      <c r="AB39" s="274"/>
      <c r="AC39" s="268"/>
      <c r="AD39" s="268"/>
      <c r="AE39" s="268"/>
      <c r="AF39" s="268"/>
      <c r="AG39" s="286">
        <f t="shared" si="4"/>
        <v>400</v>
      </c>
      <c r="AH39" s="268"/>
      <c r="AI39" s="286">
        <f t="shared" si="5"/>
        <v>2000</v>
      </c>
      <c r="AK39" s="288">
        <f>G39+O39+W39+AE39+AK38</f>
        <v>1315</v>
      </c>
      <c r="AL39" s="288">
        <f>H39+P39+X39+AF39+AL38</f>
        <v>9</v>
      </c>
      <c r="AN39" s="260"/>
      <c r="AP39" s="59">
        <f t="shared" si="2"/>
        <v>130200</v>
      </c>
      <c r="AQ39" s="59"/>
      <c r="AS39" s="53">
        <v>2110</v>
      </c>
      <c r="AT39" s="53">
        <v>2400</v>
      </c>
      <c r="AV39" s="53">
        <f t="shared" si="0"/>
        <v>4510</v>
      </c>
      <c r="AW39" s="53">
        <f t="shared" si="1"/>
        <v>0</v>
      </c>
    </row>
    <row r="40" spans="1:50">
      <c r="A40" s="254" t="s">
        <v>141</v>
      </c>
      <c r="B40" s="53">
        <v>32</v>
      </c>
      <c r="C40" s="248">
        <v>42717</v>
      </c>
      <c r="D40" s="248"/>
      <c r="E40" s="265"/>
      <c r="F40" s="265"/>
      <c r="G40" s="265"/>
      <c r="H40" s="265"/>
      <c r="I40" s="274">
        <f t="shared" si="8"/>
        <v>0</v>
      </c>
      <c r="J40" s="264"/>
      <c r="K40" s="274">
        <f>(K39+J40)-G40</f>
        <v>400</v>
      </c>
      <c r="L40" s="274"/>
      <c r="M40" s="266"/>
      <c r="N40" s="266"/>
      <c r="O40" s="266"/>
      <c r="P40" s="266"/>
      <c r="Q40" s="284">
        <f t="shared" si="6"/>
        <v>845</v>
      </c>
      <c r="R40" s="269"/>
      <c r="S40" s="284">
        <f t="shared" si="9"/>
        <v>1555</v>
      </c>
      <c r="T40" s="274"/>
      <c r="U40" s="267"/>
      <c r="V40" s="267"/>
      <c r="W40" s="267"/>
      <c r="X40" s="267"/>
      <c r="Y40" s="285">
        <f t="shared" si="3"/>
        <v>70</v>
      </c>
      <c r="Z40" s="267"/>
      <c r="AA40" s="285">
        <f t="shared" si="7"/>
        <v>510</v>
      </c>
      <c r="AB40" s="274"/>
      <c r="AC40" s="268"/>
      <c r="AD40" s="268"/>
      <c r="AE40" s="268"/>
      <c r="AF40" s="268"/>
      <c r="AG40" s="286">
        <f t="shared" si="4"/>
        <v>400</v>
      </c>
      <c r="AH40" s="268"/>
      <c r="AI40" s="286">
        <f t="shared" si="5"/>
        <v>2000</v>
      </c>
      <c r="AK40" s="288">
        <f>G40+O40+W40+AE40+AK39</f>
        <v>1315</v>
      </c>
      <c r="AL40" s="288">
        <f>H40+P40+X40+AF40+AL39</f>
        <v>9</v>
      </c>
      <c r="AN40" s="260"/>
      <c r="AP40" s="59">
        <f t="shared" si="2"/>
        <v>134400</v>
      </c>
      <c r="AQ40" s="59"/>
      <c r="AS40" s="53">
        <v>3815</v>
      </c>
      <c r="AT40" s="53">
        <v>3050</v>
      </c>
      <c r="AV40" s="53">
        <f t="shared" si="0"/>
        <v>6865</v>
      </c>
      <c r="AW40" s="53">
        <f t="shared" si="1"/>
        <v>0</v>
      </c>
    </row>
    <row r="41" spans="1:50">
      <c r="A41" s="254" t="s">
        <v>142</v>
      </c>
      <c r="B41" s="53">
        <v>33</v>
      </c>
      <c r="C41" s="248">
        <v>42718</v>
      </c>
      <c r="D41" s="248"/>
      <c r="E41" s="265"/>
      <c r="F41" s="265"/>
      <c r="G41" s="265"/>
      <c r="H41" s="265"/>
      <c r="I41" s="274">
        <f t="shared" si="8"/>
        <v>0</v>
      </c>
      <c r="J41" s="264"/>
      <c r="K41" s="274">
        <f>(K40+J41)-G41</f>
        <v>400</v>
      </c>
      <c r="L41" s="274"/>
      <c r="M41" s="266"/>
      <c r="N41" s="266"/>
      <c r="O41" s="266"/>
      <c r="P41" s="266"/>
      <c r="Q41" s="284">
        <f t="shared" si="6"/>
        <v>845</v>
      </c>
      <c r="R41" s="269"/>
      <c r="S41" s="284">
        <f t="shared" si="9"/>
        <v>1555</v>
      </c>
      <c r="T41" s="274"/>
      <c r="U41" s="267"/>
      <c r="V41" s="267"/>
      <c r="W41" s="267"/>
      <c r="X41" s="267"/>
      <c r="Y41" s="285">
        <f t="shared" si="3"/>
        <v>70</v>
      </c>
      <c r="Z41" s="267"/>
      <c r="AA41" s="285">
        <f t="shared" si="7"/>
        <v>510</v>
      </c>
      <c r="AB41" s="274"/>
      <c r="AC41" s="268"/>
      <c r="AD41" s="268"/>
      <c r="AE41" s="268"/>
      <c r="AF41" s="268"/>
      <c r="AG41" s="286">
        <f t="shared" si="4"/>
        <v>400</v>
      </c>
      <c r="AH41" s="268"/>
      <c r="AI41" s="286">
        <f t="shared" si="5"/>
        <v>2000</v>
      </c>
      <c r="AK41" s="288">
        <f>G41+O41+W41+AE41+AK40</f>
        <v>1315</v>
      </c>
      <c r="AL41" s="288">
        <f>H41+P41+X41+AF41+AL40</f>
        <v>9</v>
      </c>
      <c r="AN41" s="260"/>
      <c r="AP41" s="59">
        <f t="shared" si="2"/>
        <v>138600</v>
      </c>
      <c r="AQ41" s="59"/>
      <c r="AS41" s="53">
        <v>4550</v>
      </c>
      <c r="AT41" s="53">
        <v>4220</v>
      </c>
      <c r="AV41" s="53">
        <f t="shared" si="0"/>
        <v>8770</v>
      </c>
      <c r="AW41" s="53">
        <f t="shared" si="1"/>
        <v>0</v>
      </c>
    </row>
    <row r="42" spans="1:50">
      <c r="A42" s="254" t="s">
        <v>143</v>
      </c>
      <c r="B42" s="53">
        <v>34</v>
      </c>
      <c r="C42" s="248">
        <v>42719</v>
      </c>
      <c r="D42" s="248"/>
      <c r="E42" s="265"/>
      <c r="F42" s="265"/>
      <c r="G42" s="265"/>
      <c r="H42" s="265"/>
      <c r="I42" s="274">
        <f t="shared" si="8"/>
        <v>0</v>
      </c>
      <c r="J42" s="264"/>
      <c r="K42" s="274">
        <f>(K41+J42)-G42</f>
        <v>400</v>
      </c>
      <c r="L42" s="274"/>
      <c r="M42" s="266"/>
      <c r="N42" s="266"/>
      <c r="O42" s="266"/>
      <c r="P42" s="266"/>
      <c r="Q42" s="284">
        <f t="shared" si="6"/>
        <v>845</v>
      </c>
      <c r="R42" s="269"/>
      <c r="S42" s="284">
        <f t="shared" si="9"/>
        <v>1555</v>
      </c>
      <c r="T42" s="274"/>
      <c r="U42" s="267"/>
      <c r="V42" s="267"/>
      <c r="W42" s="267"/>
      <c r="X42" s="267"/>
      <c r="Y42" s="285">
        <f t="shared" si="3"/>
        <v>70</v>
      </c>
      <c r="Z42" s="267"/>
      <c r="AA42" s="285">
        <f t="shared" si="7"/>
        <v>510</v>
      </c>
      <c r="AB42" s="274"/>
      <c r="AC42" s="268"/>
      <c r="AD42" s="268"/>
      <c r="AE42" s="268"/>
      <c r="AF42" s="268"/>
      <c r="AG42" s="286">
        <f t="shared" si="4"/>
        <v>400</v>
      </c>
      <c r="AH42" s="268"/>
      <c r="AI42" s="286">
        <f t="shared" si="5"/>
        <v>2000</v>
      </c>
      <c r="AK42" s="288">
        <f>G42+O42+W42+AE42+AK41</f>
        <v>1315</v>
      </c>
      <c r="AL42" s="288">
        <f>H42+P42+X42+AF42+AL41</f>
        <v>9</v>
      </c>
      <c r="AN42" s="260"/>
      <c r="AP42" s="59">
        <f t="shared" si="2"/>
        <v>142800</v>
      </c>
      <c r="AQ42" s="59"/>
      <c r="AS42" s="53">
        <v>2895</v>
      </c>
      <c r="AT42" s="53">
        <v>2300</v>
      </c>
      <c r="AV42" s="53">
        <f t="shared" si="0"/>
        <v>5195</v>
      </c>
      <c r="AW42" s="53">
        <f t="shared" si="1"/>
        <v>0</v>
      </c>
    </row>
    <row r="43" spans="1:50">
      <c r="A43" s="254" t="s">
        <v>144</v>
      </c>
      <c r="B43" s="53">
        <v>35</v>
      </c>
      <c r="C43" s="248">
        <v>42720</v>
      </c>
      <c r="D43" s="248"/>
      <c r="E43" s="265"/>
      <c r="F43" s="265"/>
      <c r="G43" s="265"/>
      <c r="H43" s="265"/>
      <c r="I43" s="274">
        <f t="shared" si="8"/>
        <v>0</v>
      </c>
      <c r="J43" s="264"/>
      <c r="K43" s="274">
        <f>(K42+J43)-G43</f>
        <v>400</v>
      </c>
      <c r="L43" s="274"/>
      <c r="M43" s="266"/>
      <c r="N43" s="266"/>
      <c r="O43" s="266"/>
      <c r="P43" s="266"/>
      <c r="Q43" s="284">
        <f t="shared" si="6"/>
        <v>845</v>
      </c>
      <c r="R43" s="269"/>
      <c r="S43" s="284">
        <f t="shared" si="9"/>
        <v>1555</v>
      </c>
      <c r="T43" s="274"/>
      <c r="U43" s="267"/>
      <c r="V43" s="267"/>
      <c r="W43" s="267"/>
      <c r="X43" s="267"/>
      <c r="Y43" s="285">
        <f t="shared" si="3"/>
        <v>70</v>
      </c>
      <c r="Z43" s="267"/>
      <c r="AA43" s="285">
        <f t="shared" si="7"/>
        <v>510</v>
      </c>
      <c r="AB43" s="274"/>
      <c r="AC43" s="268"/>
      <c r="AD43" s="268"/>
      <c r="AE43" s="268"/>
      <c r="AF43" s="268"/>
      <c r="AG43" s="286">
        <f t="shared" si="4"/>
        <v>400</v>
      </c>
      <c r="AH43" s="268"/>
      <c r="AI43" s="286">
        <f t="shared" si="5"/>
        <v>2000</v>
      </c>
      <c r="AK43" s="288">
        <f>G43+O43+W43+AE43+AK42</f>
        <v>1315</v>
      </c>
      <c r="AL43" s="288">
        <f>H43+P43+X43+AF43+AL42</f>
        <v>9</v>
      </c>
      <c r="AN43" s="260"/>
      <c r="AP43" s="59">
        <f t="shared" si="2"/>
        <v>147000</v>
      </c>
      <c r="AQ43" s="59"/>
      <c r="AS43" s="53">
        <v>1620</v>
      </c>
      <c r="AT43" s="53">
        <v>2155</v>
      </c>
      <c r="AV43" s="53">
        <f t="shared" si="0"/>
        <v>3775</v>
      </c>
      <c r="AW43" s="53">
        <f t="shared" si="1"/>
        <v>0</v>
      </c>
    </row>
    <row r="44" spans="1:50">
      <c r="A44" s="254" t="s">
        <v>145</v>
      </c>
      <c r="B44" s="53">
        <v>36</v>
      </c>
      <c r="C44" s="248">
        <v>42721</v>
      </c>
      <c r="D44" s="248"/>
      <c r="E44" s="265"/>
      <c r="F44" s="265"/>
      <c r="G44" s="265"/>
      <c r="H44" s="265"/>
      <c r="I44" s="274">
        <f t="shared" si="8"/>
        <v>0</v>
      </c>
      <c r="J44" s="264"/>
      <c r="K44" s="274">
        <f>(K43+J44)-G44</f>
        <v>400</v>
      </c>
      <c r="L44" s="274"/>
      <c r="M44" s="266"/>
      <c r="N44" s="266"/>
      <c r="O44" s="266"/>
      <c r="P44" s="266"/>
      <c r="Q44" s="284">
        <f t="shared" si="6"/>
        <v>845</v>
      </c>
      <c r="R44" s="269"/>
      <c r="S44" s="284">
        <f t="shared" si="9"/>
        <v>1555</v>
      </c>
      <c r="T44" s="274"/>
      <c r="U44" s="267"/>
      <c r="V44" s="267"/>
      <c r="W44" s="267"/>
      <c r="X44" s="267"/>
      <c r="Y44" s="285">
        <f t="shared" si="3"/>
        <v>70</v>
      </c>
      <c r="Z44" s="267"/>
      <c r="AA44" s="285">
        <f t="shared" si="7"/>
        <v>510</v>
      </c>
      <c r="AB44" s="274"/>
      <c r="AC44" s="268"/>
      <c r="AD44" s="268"/>
      <c r="AE44" s="268"/>
      <c r="AF44" s="268"/>
      <c r="AG44" s="286">
        <f t="shared" si="4"/>
        <v>400</v>
      </c>
      <c r="AH44" s="268"/>
      <c r="AI44" s="286">
        <f t="shared" si="5"/>
        <v>2000</v>
      </c>
      <c r="AK44" s="288">
        <f>G44+O44+W44+AE44+AK43</f>
        <v>1315</v>
      </c>
      <c r="AL44" s="288">
        <f>H44+P44+X44+AF44+AL43</f>
        <v>9</v>
      </c>
      <c r="AN44" s="260"/>
      <c r="AP44" s="59">
        <f t="shared" si="2"/>
        <v>151200</v>
      </c>
      <c r="AQ44" s="59"/>
      <c r="AS44" s="53">
        <v>2755</v>
      </c>
      <c r="AT44" s="53">
        <v>2925</v>
      </c>
      <c r="AV44" s="53">
        <f t="shared" si="0"/>
        <v>5680</v>
      </c>
      <c r="AW44" s="53">
        <f t="shared" si="1"/>
        <v>0</v>
      </c>
    </row>
    <row r="45" spans="1:50" s="247" customFormat="1"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L45" s="295"/>
      <c r="AN45" s="295"/>
    </row>
    <row r="46" spans="1:50">
      <c r="E46" s="296">
        <f t="shared" ref="E46:AF46" si="10">SUM(E6:E44)</f>
        <v>0</v>
      </c>
      <c r="F46" s="297">
        <f t="shared" si="10"/>
        <v>0</v>
      </c>
      <c r="G46" s="297">
        <f t="shared" si="10"/>
        <v>0</v>
      </c>
      <c r="H46" s="298">
        <f t="shared" si="10"/>
        <v>0</v>
      </c>
      <c r="I46" s="247"/>
      <c r="J46" s="247"/>
      <c r="K46" s="247"/>
      <c r="L46" s="247"/>
      <c r="M46" s="299">
        <f t="shared" si="10"/>
        <v>845</v>
      </c>
      <c r="N46" s="300">
        <f t="shared" si="10"/>
        <v>0</v>
      </c>
      <c r="O46" s="300">
        <f t="shared" si="10"/>
        <v>845</v>
      </c>
      <c r="P46" s="301">
        <f t="shared" si="10"/>
        <v>4</v>
      </c>
      <c r="Q46" s="247"/>
      <c r="R46" s="247"/>
      <c r="S46" s="247"/>
      <c r="T46" s="247"/>
      <c r="U46" s="302">
        <f t="shared" si="10"/>
        <v>70</v>
      </c>
      <c r="V46" s="303">
        <f t="shared" si="10"/>
        <v>0</v>
      </c>
      <c r="W46" s="303">
        <f t="shared" si="10"/>
        <v>70</v>
      </c>
      <c r="X46" s="304">
        <f t="shared" si="10"/>
        <v>4</v>
      </c>
      <c r="Y46" s="247"/>
      <c r="Z46" s="247"/>
      <c r="AA46" s="247"/>
      <c r="AC46" s="305">
        <f t="shared" si="10"/>
        <v>400</v>
      </c>
      <c r="AD46" s="306">
        <f t="shared" si="10"/>
        <v>0</v>
      </c>
      <c r="AE46" s="306">
        <f t="shared" si="10"/>
        <v>400</v>
      </c>
      <c r="AF46" s="307">
        <f t="shared" si="10"/>
        <v>1</v>
      </c>
      <c r="AG46" s="247"/>
      <c r="AH46" s="247"/>
      <c r="AI46" s="247"/>
      <c r="AS46" s="308">
        <f>SUM(AS6:AS44)</f>
        <v>113735</v>
      </c>
      <c r="AT46" s="309">
        <f>SUM(AT6:AT44)</f>
        <v>34645</v>
      </c>
      <c r="AU46" s="309">
        <f>SUM(AU6:AU44)</f>
        <v>5610</v>
      </c>
      <c r="AV46" s="81"/>
      <c r="AX46" s="59">
        <f>SUM(AX6:AX44)</f>
        <v>2505</v>
      </c>
    </row>
    <row r="47" spans="1:50">
      <c r="L47" s="247"/>
      <c r="T47" s="247"/>
    </row>
    <row r="48" spans="1:50">
      <c r="T48" s="247"/>
    </row>
    <row r="49" spans="20:46">
      <c r="T49" s="247"/>
      <c r="AS49" s="310" t="s">
        <v>156</v>
      </c>
    </row>
    <row r="50" spans="20:46">
      <c r="T50" s="247"/>
      <c r="AN50" s="54"/>
      <c r="AS50" s="310" t="s">
        <v>157</v>
      </c>
    </row>
    <row r="51" spans="20:46">
      <c r="AN51" s="54"/>
      <c r="AS51" s="310" t="s">
        <v>158</v>
      </c>
    </row>
    <row r="52" spans="20:46">
      <c r="AN52" s="54"/>
    </row>
    <row r="53" spans="20:46">
      <c r="AN53" s="53"/>
    </row>
    <row r="54" spans="20:46">
      <c r="AN54" s="53"/>
    </row>
    <row r="55" spans="20:46">
      <c r="AN55" s="54"/>
      <c r="AT55" s="54"/>
    </row>
    <row r="56" spans="20:46">
      <c r="AN56" s="54"/>
      <c r="AT56" s="54"/>
    </row>
    <row r="57" spans="20:46">
      <c r="AN57" s="54"/>
      <c r="AT57" s="54"/>
    </row>
  </sheetData>
  <mergeCells count="27">
    <mergeCell ref="AC4:AC5"/>
    <mergeCell ref="AD4:AD5"/>
    <mergeCell ref="AE4:AE5"/>
    <mergeCell ref="AF4:AF5"/>
    <mergeCell ref="AH4:AH5"/>
    <mergeCell ref="W4:W5"/>
    <mergeCell ref="X4:X5"/>
    <mergeCell ref="Z4:Z5"/>
    <mergeCell ref="U3:AA3"/>
    <mergeCell ref="M3:S3"/>
    <mergeCell ref="O4:O5"/>
    <mergeCell ref="P4:P5"/>
    <mergeCell ref="R4:R5"/>
    <mergeCell ref="U4:U5"/>
    <mergeCell ref="V4:V5"/>
    <mergeCell ref="E4:E5"/>
    <mergeCell ref="E3:K3"/>
    <mergeCell ref="M4:M5"/>
    <mergeCell ref="N4:N5"/>
    <mergeCell ref="J4:J5"/>
    <mergeCell ref="H4:H5"/>
    <mergeCell ref="G4:G5"/>
    <mergeCell ref="F4:F5"/>
    <mergeCell ref="AS3:AV3"/>
    <mergeCell ref="AK3:AN3"/>
    <mergeCell ref="AC3:AI3"/>
    <mergeCell ref="AP3:AQ3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abSelected="1" view="pageLayout" workbookViewId="0">
      <selection activeCell="F24" sqref="F24:G24"/>
    </sheetView>
  </sheetViews>
  <sheetFormatPr baseColWidth="10" defaultColWidth="10.6640625" defaultRowHeight="17"/>
  <cols>
    <col min="1" max="1" width="13.6640625" style="4" customWidth="1"/>
    <col min="2" max="2" width="12.33203125" style="4" customWidth="1"/>
    <col min="3" max="3" width="4" style="4" customWidth="1"/>
    <col min="4" max="7" width="15.1640625" style="4" customWidth="1"/>
    <col min="8" max="8" width="0.1640625" style="4" customWidth="1"/>
    <col min="9" max="16384" width="10.6640625" style="4"/>
  </cols>
  <sheetData>
    <row r="1" spans="1:7" ht="27" customHeight="1">
      <c r="A1" s="121" t="s">
        <v>80</v>
      </c>
      <c r="B1" s="121"/>
      <c r="C1" s="121"/>
      <c r="D1" s="121"/>
      <c r="E1" s="121"/>
      <c r="F1" s="121"/>
      <c r="G1" s="121"/>
    </row>
    <row r="2" spans="1:7" ht="90" customHeight="1">
      <c r="A2" s="120" t="s">
        <v>84</v>
      </c>
      <c r="B2" s="120"/>
      <c r="C2" s="120"/>
      <c r="D2" s="120"/>
      <c r="E2" s="120"/>
      <c r="F2" s="120"/>
      <c r="G2" s="120"/>
    </row>
    <row r="3" spans="1:7" ht="12" customHeight="1">
      <c r="A3" s="122"/>
      <c r="B3" s="123"/>
      <c r="C3" s="123"/>
      <c r="D3" s="123"/>
      <c r="E3" s="123"/>
      <c r="F3" s="123"/>
      <c r="G3" s="123"/>
    </row>
    <row r="4" spans="1:7" ht="16" customHeight="1">
      <c r="A4" s="124" t="s">
        <v>70</v>
      </c>
      <c r="B4" s="125"/>
      <c r="C4" s="126" t="s">
        <v>85</v>
      </c>
      <c r="D4" s="127"/>
      <c r="E4" s="127"/>
      <c r="F4" s="127"/>
      <c r="G4" s="128"/>
    </row>
    <row r="5" spans="1:7" ht="16" customHeight="1">
      <c r="A5" s="116" t="s">
        <v>71</v>
      </c>
      <c r="B5" s="117"/>
      <c r="C5" s="147" t="s">
        <v>86</v>
      </c>
      <c r="D5" s="148"/>
      <c r="E5" s="148"/>
      <c r="F5" s="148"/>
      <c r="G5" s="149"/>
    </row>
    <row r="6" spans="1:7" ht="16" customHeight="1">
      <c r="A6" s="114" t="s">
        <v>83</v>
      </c>
      <c r="B6" s="115"/>
      <c r="C6" s="144" t="s">
        <v>87</v>
      </c>
      <c r="D6" s="145"/>
      <c r="E6" s="145"/>
      <c r="F6" s="145"/>
      <c r="G6" s="146"/>
    </row>
    <row r="7" spans="1:7" ht="25" customHeight="1">
      <c r="A7" s="102"/>
      <c r="B7" s="102"/>
      <c r="C7" s="102"/>
      <c r="D7" s="102"/>
      <c r="E7" s="102"/>
      <c r="F7" s="102"/>
      <c r="G7" s="102"/>
    </row>
    <row r="8" spans="1:7" ht="13" customHeight="1">
      <c r="A8" s="19"/>
      <c r="B8" s="19"/>
      <c r="C8" s="19"/>
      <c r="D8" s="155" t="s">
        <v>29</v>
      </c>
      <c r="E8" s="155"/>
      <c r="F8" s="155"/>
      <c r="G8" s="155"/>
    </row>
    <row r="9" spans="1:7" ht="19" customHeight="1">
      <c r="A9" s="141"/>
      <c r="B9" s="142"/>
      <c r="C9" s="143"/>
      <c r="D9" s="213">
        <v>5203</v>
      </c>
      <c r="E9" s="234">
        <v>5207</v>
      </c>
      <c r="F9" s="214">
        <v>5213</v>
      </c>
      <c r="G9" s="35">
        <v>5219</v>
      </c>
    </row>
    <row r="10" spans="1:7" ht="6" customHeight="1">
      <c r="A10" s="37"/>
      <c r="B10" s="38"/>
      <c r="C10" s="38"/>
      <c r="D10" s="39"/>
      <c r="E10" s="40"/>
      <c r="F10" s="41"/>
      <c r="G10" s="41"/>
    </row>
    <row r="11" spans="1:7" ht="18" customHeight="1">
      <c r="A11" s="160" t="s">
        <v>72</v>
      </c>
      <c r="B11" s="212"/>
      <c r="C11" s="212"/>
      <c r="D11" s="27">
        <f>Data!G46</f>
        <v>0</v>
      </c>
      <c r="E11" s="27">
        <f>Data!O46</f>
        <v>845</v>
      </c>
      <c r="F11" s="27">
        <f>Data!W46</f>
        <v>70</v>
      </c>
      <c r="G11" s="28">
        <f>Data!AE46</f>
        <v>400</v>
      </c>
    </row>
    <row r="12" spans="1:7" ht="18" customHeight="1">
      <c r="A12" s="86" t="s">
        <v>81</v>
      </c>
      <c r="B12" s="216"/>
      <c r="C12" s="216"/>
      <c r="D12" s="217">
        <f>Data!E46</f>
        <v>0</v>
      </c>
      <c r="E12" s="217">
        <f>Data!M46</f>
        <v>845</v>
      </c>
      <c r="F12" s="217">
        <f>Data!U46</f>
        <v>70</v>
      </c>
      <c r="G12" s="218">
        <f>Data!AC46</f>
        <v>400</v>
      </c>
    </row>
    <row r="13" spans="1:7" ht="18" customHeight="1">
      <c r="A13" s="150" t="s">
        <v>82</v>
      </c>
      <c r="B13" s="215"/>
      <c r="C13" s="215"/>
      <c r="D13" s="30">
        <f>Data!F46</f>
        <v>0</v>
      </c>
      <c r="E13" s="30">
        <f>Data!N46</f>
        <v>0</v>
      </c>
      <c r="F13" s="30">
        <f>Data!V46</f>
        <v>0</v>
      </c>
      <c r="G13" s="31">
        <f>Data!AD46</f>
        <v>0</v>
      </c>
    </row>
    <row r="14" spans="1:7" ht="18" customHeight="1">
      <c r="A14" s="174" t="s">
        <v>78</v>
      </c>
      <c r="B14" s="175"/>
      <c r="C14" s="175"/>
      <c r="D14" s="219">
        <f>E11+G11</f>
        <v>1245</v>
      </c>
      <c r="E14" s="29"/>
      <c r="F14" s="29"/>
      <c r="G14" s="29"/>
    </row>
    <row r="15" spans="1:7" ht="25" customHeight="1">
      <c r="A15" s="43"/>
      <c r="B15" s="43"/>
      <c r="C15" s="22"/>
      <c r="D15" s="20"/>
      <c r="E15" s="20"/>
      <c r="F15" s="20"/>
      <c r="G15" s="20"/>
    </row>
    <row r="16" spans="1:7" ht="19" customHeight="1">
      <c r="A16" s="86" t="s">
        <v>73</v>
      </c>
      <c r="B16" s="87"/>
      <c r="C16" s="87"/>
      <c r="D16" s="24">
        <f>Data!H46</f>
        <v>0</v>
      </c>
      <c r="E16" s="24">
        <f>Data!P46</f>
        <v>4</v>
      </c>
      <c r="F16" s="24">
        <f>Data!X46</f>
        <v>4</v>
      </c>
      <c r="G16" s="25">
        <f>Data!AF46</f>
        <v>1</v>
      </c>
    </row>
    <row r="17" spans="1:7" ht="5" customHeight="1">
      <c r="A17" s="152"/>
      <c r="B17" s="153"/>
      <c r="C17" s="153"/>
      <c r="D17" s="153"/>
      <c r="E17" s="153"/>
      <c r="F17" s="153"/>
      <c r="G17" s="153"/>
    </row>
    <row r="18" spans="1:7" ht="23">
      <c r="A18" s="174" t="s">
        <v>74</v>
      </c>
      <c r="B18" s="175"/>
      <c r="C18" s="175"/>
      <c r="D18" s="56">
        <f>D16+E16+F16+G16</f>
        <v>9</v>
      </c>
      <c r="E18" s="45"/>
      <c r="F18" s="44"/>
      <c r="G18" s="44"/>
    </row>
    <row r="19" spans="1:7" ht="30" customHeight="1">
      <c r="A19" s="161"/>
      <c r="B19" s="161"/>
      <c r="C19" s="161"/>
      <c r="D19" s="161"/>
      <c r="E19" s="161"/>
      <c r="F19" s="161"/>
      <c r="G19" s="161"/>
    </row>
    <row r="20" spans="1:7" ht="18" customHeight="1">
      <c r="A20" s="106" t="s">
        <v>39</v>
      </c>
      <c r="B20" s="107"/>
      <c r="C20" s="107"/>
      <c r="D20" s="289"/>
      <c r="E20" s="50"/>
      <c r="F20" s="50"/>
      <c r="G20" s="50"/>
    </row>
    <row r="21" spans="1:7" ht="18" customHeight="1">
      <c r="A21" s="51"/>
      <c r="B21" s="51"/>
      <c r="C21" s="65"/>
      <c r="D21" s="66"/>
      <c r="E21" s="50"/>
      <c r="F21" s="50"/>
      <c r="G21" s="50"/>
    </row>
    <row r="22" spans="1:7" ht="18" customHeight="1">
      <c r="A22" s="106" t="s">
        <v>13</v>
      </c>
      <c r="B22" s="107"/>
      <c r="C22" s="206">
        <f>((D13+E13+F13+G13)/D14)</f>
        <v>0</v>
      </c>
      <c r="D22" s="207"/>
      <c r="E22" s="50"/>
      <c r="F22" s="50"/>
      <c r="G22" s="50"/>
    </row>
    <row r="23" spans="1:7" ht="18" customHeight="1">
      <c r="A23" s="51"/>
      <c r="B23" s="51"/>
      <c r="C23" s="65"/>
      <c r="D23" s="66"/>
      <c r="E23" s="50"/>
      <c r="F23" s="50"/>
      <c r="G23" s="50"/>
    </row>
    <row r="24" spans="1:7" ht="18" customHeight="1">
      <c r="A24" s="106" t="s">
        <v>0</v>
      </c>
      <c r="B24" s="191"/>
      <c r="C24" s="70" t="s">
        <v>7</v>
      </c>
      <c r="D24" s="68"/>
      <c r="E24" s="72" t="s">
        <v>8</v>
      </c>
      <c r="F24" s="199" t="s">
        <v>4</v>
      </c>
      <c r="G24" s="200"/>
    </row>
    <row r="25" spans="1:7" ht="18" customHeight="1">
      <c r="A25" s="208" t="s">
        <v>6</v>
      </c>
      <c r="B25" s="209"/>
      <c r="C25" s="71" t="s">
        <v>40</v>
      </c>
      <c r="D25" s="69"/>
      <c r="E25" s="73" t="s">
        <v>9</v>
      </c>
      <c r="F25" s="199" t="s">
        <v>1</v>
      </c>
      <c r="G25" s="200"/>
    </row>
    <row r="26" spans="1:7" ht="18" customHeight="1">
      <c r="A26" s="210" t="s">
        <v>2</v>
      </c>
      <c r="B26" s="211"/>
      <c r="C26" s="70" t="s">
        <v>40</v>
      </c>
      <c r="D26" s="68"/>
      <c r="E26" s="72" t="s">
        <v>10</v>
      </c>
      <c r="F26" s="199" t="s">
        <v>5</v>
      </c>
      <c r="G26" s="200"/>
    </row>
    <row r="27" spans="1:7" ht="18" customHeight="1">
      <c r="A27" s="52"/>
      <c r="B27" s="52"/>
      <c r="C27" s="64"/>
      <c r="D27" s="67"/>
      <c r="E27" s="74" t="s">
        <v>11</v>
      </c>
      <c r="F27" s="199" t="s">
        <v>3</v>
      </c>
      <c r="G27" s="200"/>
    </row>
    <row r="28" spans="1:7" ht="18" customHeight="1">
      <c r="A28" s="192"/>
      <c r="B28" s="193"/>
      <c r="C28" s="194"/>
      <c r="D28" s="193"/>
      <c r="E28" s="190" t="s">
        <v>41</v>
      </c>
      <c r="F28" s="202" t="s">
        <v>12</v>
      </c>
      <c r="G28" s="203"/>
    </row>
    <row r="29" spans="1:7" ht="18" customHeight="1">
      <c r="A29" s="193"/>
      <c r="B29" s="193"/>
      <c r="C29" s="193"/>
      <c r="D29" s="193"/>
      <c r="E29" s="201"/>
      <c r="F29" s="204"/>
      <c r="G29" s="205"/>
    </row>
    <row r="30" spans="1:7" ht="18" customHeight="1">
      <c r="A30" s="50"/>
      <c r="B30" s="50"/>
      <c r="C30" s="50"/>
      <c r="D30" s="50"/>
      <c r="E30" s="50"/>
      <c r="F30" s="50"/>
      <c r="G30" s="50"/>
    </row>
    <row r="31" spans="1:7" ht="30" customHeight="1">
      <c r="E31" s="50"/>
      <c r="F31" s="50"/>
      <c r="G31" s="50"/>
    </row>
    <row r="32" spans="1:7">
      <c r="A32" s="181" t="s">
        <v>52</v>
      </c>
      <c r="B32" s="182"/>
      <c r="C32" s="182"/>
      <c r="D32" s="182"/>
      <c r="E32" s="183"/>
      <c r="F32" s="183"/>
      <c r="G32" s="184"/>
    </row>
    <row r="33" spans="1:7">
      <c r="A33" s="164" t="s">
        <v>75</v>
      </c>
      <c r="B33" s="165"/>
      <c r="C33" s="34" t="s">
        <v>30</v>
      </c>
      <c r="D33" s="58">
        <v>113735</v>
      </c>
      <c r="E33" s="165" t="s">
        <v>59</v>
      </c>
      <c r="F33" s="165"/>
      <c r="G33" s="188">
        <v>330</v>
      </c>
    </row>
    <row r="34" spans="1:7">
      <c r="A34" s="177"/>
      <c r="B34" s="178"/>
      <c r="C34" s="63" t="s">
        <v>37</v>
      </c>
      <c r="D34" s="61">
        <f>D33*0.3048</f>
        <v>34666.428</v>
      </c>
      <c r="E34" s="167"/>
      <c r="F34" s="167"/>
      <c r="G34" s="169"/>
    </row>
    <row r="36" spans="1:7">
      <c r="A36" s="185" t="s">
        <v>53</v>
      </c>
      <c r="B36" s="186"/>
      <c r="C36" s="186"/>
      <c r="D36" s="186"/>
      <c r="E36" s="119"/>
      <c r="F36" s="119"/>
      <c r="G36" s="187"/>
    </row>
    <row r="37" spans="1:7">
      <c r="A37" s="164" t="s">
        <v>57</v>
      </c>
      <c r="B37" s="165"/>
      <c r="C37" s="32" t="s">
        <v>58</v>
      </c>
      <c r="D37" s="60">
        <v>34645</v>
      </c>
      <c r="E37" s="122" t="s">
        <v>60</v>
      </c>
      <c r="F37" s="122"/>
      <c r="G37" s="188">
        <v>100</v>
      </c>
    </row>
    <row r="38" spans="1:7">
      <c r="A38" s="179"/>
      <c r="B38" s="180"/>
      <c r="C38" s="63" t="s">
        <v>61</v>
      </c>
      <c r="D38" s="62">
        <f>D37*0.3048</f>
        <v>10559.796</v>
      </c>
      <c r="E38" s="180"/>
      <c r="F38" s="180"/>
      <c r="G38" s="189"/>
    </row>
    <row r="39" spans="1:7">
      <c r="A39" s="176"/>
      <c r="B39" s="176"/>
      <c r="C39" s="46"/>
      <c r="D39" s="46"/>
      <c r="E39" s="46"/>
      <c r="F39" s="46"/>
      <c r="G39" s="46"/>
    </row>
    <row r="40" spans="1:7">
      <c r="A40" s="195" t="s">
        <v>76</v>
      </c>
      <c r="B40" s="196"/>
      <c r="C40" s="196"/>
      <c r="D40" s="196"/>
      <c r="E40" s="119"/>
      <c r="F40" s="119"/>
      <c r="G40" s="187"/>
    </row>
    <row r="41" spans="1:7">
      <c r="A41" s="164" t="s">
        <v>57</v>
      </c>
      <c r="B41" s="165"/>
      <c r="C41" s="32" t="s">
        <v>58</v>
      </c>
      <c r="D41" s="60">
        <v>5610</v>
      </c>
      <c r="E41" s="122" t="s">
        <v>60</v>
      </c>
      <c r="F41" s="122"/>
      <c r="G41" s="188">
        <v>18</v>
      </c>
    </row>
    <row r="42" spans="1:7">
      <c r="A42" s="179"/>
      <c r="B42" s="180"/>
      <c r="C42" s="63" t="s">
        <v>61</v>
      </c>
      <c r="D42" s="62">
        <f>D41*0.3048</f>
        <v>1709.9280000000001</v>
      </c>
      <c r="E42" s="180"/>
      <c r="F42" s="180"/>
      <c r="G42" s="189"/>
    </row>
    <row r="43" spans="1:7" ht="16" customHeight="1"/>
    <row r="44" spans="1:7">
      <c r="A44" s="197" t="s">
        <v>77</v>
      </c>
      <c r="B44" s="198"/>
      <c r="C44" s="198"/>
      <c r="D44" s="198"/>
      <c r="E44" s="119"/>
      <c r="F44" s="119"/>
      <c r="G44" s="187"/>
    </row>
    <row r="45" spans="1:7">
      <c r="A45" s="164" t="s">
        <v>57</v>
      </c>
      <c r="B45" s="165"/>
      <c r="C45" s="34" t="s">
        <v>58</v>
      </c>
      <c r="D45" s="58">
        <v>1100</v>
      </c>
      <c r="E45" s="165" t="s">
        <v>60</v>
      </c>
      <c r="F45" s="165"/>
      <c r="G45" s="168">
        <v>8</v>
      </c>
    </row>
    <row r="46" spans="1:7">
      <c r="A46" s="166"/>
      <c r="B46" s="167"/>
      <c r="C46" s="63" t="s">
        <v>61</v>
      </c>
      <c r="D46" s="62">
        <f>D45*0.3048</f>
        <v>335.28000000000003</v>
      </c>
      <c r="E46" s="167"/>
      <c r="F46" s="167"/>
      <c r="G46" s="169"/>
    </row>
    <row r="47" spans="1:7" ht="16" customHeight="1"/>
    <row r="48" spans="1:7" ht="16" customHeight="1">
      <c r="A48" s="170" t="s">
        <v>54</v>
      </c>
      <c r="B48" s="171"/>
      <c r="C48" s="171"/>
      <c r="D48" s="171"/>
      <c r="E48" s="172"/>
      <c r="F48" s="172"/>
      <c r="G48" s="173"/>
    </row>
    <row r="49" spans="1:7" ht="16" customHeight="1">
      <c r="A49" s="164" t="s">
        <v>57</v>
      </c>
      <c r="B49" s="165"/>
      <c r="C49" s="34" t="s">
        <v>58</v>
      </c>
      <c r="D49" s="58">
        <v>2505</v>
      </c>
      <c r="E49" s="165" t="s">
        <v>74</v>
      </c>
      <c r="F49" s="165"/>
      <c r="G49" s="168">
        <v>10</v>
      </c>
    </row>
    <row r="50" spans="1:7" ht="16" customHeight="1">
      <c r="A50" s="166"/>
      <c r="B50" s="167"/>
      <c r="C50" s="63" t="s">
        <v>61</v>
      </c>
      <c r="D50" s="62">
        <f>D49*0.3048</f>
        <v>763.524</v>
      </c>
      <c r="E50" s="167"/>
      <c r="F50" s="167"/>
      <c r="G50" s="169"/>
    </row>
    <row r="51" spans="1:7" ht="16" customHeight="1">
      <c r="A51" s="49"/>
      <c r="B51" s="49"/>
      <c r="C51" s="33"/>
      <c r="D51" s="55"/>
      <c r="E51" s="49"/>
      <c r="F51" s="49"/>
      <c r="G51" s="57"/>
    </row>
    <row r="52" spans="1:7" ht="16" customHeight="1">
      <c r="A52" s="170" t="s">
        <v>55</v>
      </c>
      <c r="B52" s="171"/>
      <c r="C52" s="171"/>
      <c r="D52" s="171"/>
      <c r="E52" s="172"/>
      <c r="F52" s="172"/>
      <c r="G52" s="173"/>
    </row>
    <row r="53" spans="1:7" ht="16" customHeight="1">
      <c r="A53" s="164" t="s">
        <v>57</v>
      </c>
      <c r="B53" s="165"/>
      <c r="C53" s="34" t="s">
        <v>58</v>
      </c>
      <c r="D53" s="58">
        <v>70</v>
      </c>
      <c r="E53" s="165" t="s">
        <v>74</v>
      </c>
      <c r="F53" s="165"/>
      <c r="G53" s="168">
        <v>4</v>
      </c>
    </row>
    <row r="54" spans="1:7" ht="16" customHeight="1">
      <c r="A54" s="166"/>
      <c r="B54" s="167"/>
      <c r="C54" s="63" t="s">
        <v>61</v>
      </c>
      <c r="D54" s="62">
        <f>D53*0.3048</f>
        <v>21.336000000000002</v>
      </c>
      <c r="E54" s="167"/>
      <c r="F54" s="167"/>
      <c r="G54" s="169"/>
    </row>
    <row r="55" spans="1:7" ht="16" customHeight="1"/>
  </sheetData>
  <mergeCells count="59">
    <mergeCell ref="F27:G27"/>
    <mergeCell ref="E28:E29"/>
    <mergeCell ref="F28:G29"/>
    <mergeCell ref="A22:B22"/>
    <mergeCell ref="C22:D22"/>
    <mergeCell ref="A25:B25"/>
    <mergeCell ref="A26:B26"/>
    <mergeCell ref="F24:G24"/>
    <mergeCell ref="F25:G25"/>
    <mergeCell ref="F26:G26"/>
    <mergeCell ref="A45:B46"/>
    <mergeCell ref="A41:B42"/>
    <mergeCell ref="E41:F42"/>
    <mergeCell ref="G41:G42"/>
    <mergeCell ref="A40:G40"/>
    <mergeCell ref="A44:G44"/>
    <mergeCell ref="E45:F46"/>
    <mergeCell ref="G45:G46"/>
    <mergeCell ref="A17:G17"/>
    <mergeCell ref="A18:C18"/>
    <mergeCell ref="A19:G19"/>
    <mergeCell ref="A39:B39"/>
    <mergeCell ref="A33:B34"/>
    <mergeCell ref="A37:B38"/>
    <mergeCell ref="A32:G32"/>
    <mergeCell ref="A36:G36"/>
    <mergeCell ref="E37:F38"/>
    <mergeCell ref="G37:G38"/>
    <mergeCell ref="E33:F34"/>
    <mergeCell ref="G33:G34"/>
    <mergeCell ref="A24:B24"/>
    <mergeCell ref="A28:B29"/>
    <mergeCell ref="C28:D29"/>
    <mergeCell ref="A16:C16"/>
    <mergeCell ref="A13:C13"/>
    <mergeCell ref="A12:C12"/>
    <mergeCell ref="A11:C11"/>
    <mergeCell ref="A14:C14"/>
    <mergeCell ref="A20:C20"/>
    <mergeCell ref="A7:G7"/>
    <mergeCell ref="D8:G8"/>
    <mergeCell ref="A9:C9"/>
    <mergeCell ref="A6:B6"/>
    <mergeCell ref="C6:G6"/>
    <mergeCell ref="A5:B5"/>
    <mergeCell ref="C5:G5"/>
    <mergeCell ref="A1:G1"/>
    <mergeCell ref="A2:G2"/>
    <mergeCell ref="A3:G3"/>
    <mergeCell ref="A4:B4"/>
    <mergeCell ref="C4:G4"/>
    <mergeCell ref="A53:B54"/>
    <mergeCell ref="E53:F54"/>
    <mergeCell ref="G53:G54"/>
    <mergeCell ref="A48:G48"/>
    <mergeCell ref="A49:B50"/>
    <mergeCell ref="E49:F50"/>
    <mergeCell ref="G49:G50"/>
    <mergeCell ref="A52:G52"/>
  </mergeCells>
  <phoneticPr fontId="2" type="noConversion"/>
  <pageMargins left="0.375" right="0.33333333333333331" top="0.45833333333333331" bottom="0.98611111111111116" header="0.33333333333333331" footer="0.2638888888888889"/>
  <pageSetup paperSize="0" orientation="portrait" horizontalDpi="4294967292" verticalDpi="4294967292"/>
  <headerFooter>
    <oddFooter>&amp;L&amp;"Roboto Condensed Regular,Bold"&amp;13George Telling &amp;"Roboto Condensed Regular,Regular" |  Clapper / Loader_x000D_M.  +44 (0)7817 909459     E. contact@georgetelling.co.uk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PREP_1</vt:lpstr>
      <vt:lpstr>PREP_2</vt:lpstr>
      <vt:lpstr>Data</vt:lpstr>
      <vt:lpstr>Stats</vt:lpstr>
    </vt:vector>
  </TitlesOfParts>
  <Company>Sweet Gene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Telling</dc:creator>
  <cp:lastModifiedBy>Microsoft Office User</cp:lastModifiedBy>
  <cp:lastPrinted>2020-12-17T16:16:39Z</cp:lastPrinted>
  <dcterms:created xsi:type="dcterms:W3CDTF">2019-08-03T12:29:05Z</dcterms:created>
  <dcterms:modified xsi:type="dcterms:W3CDTF">2022-03-27T19:56:56Z</dcterms:modified>
</cp:coreProperties>
</file>